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60" yWindow="-135" windowWidth="15270" windowHeight="1290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 iterate="1"/>
</workbook>
</file>

<file path=xl/calcChain.xml><?xml version="1.0" encoding="utf-8"?>
<calcChain xmlns="http://schemas.openxmlformats.org/spreadsheetml/2006/main">
  <c r="F7" i="3"/>
  <c r="E5"/>
  <c r="E6"/>
  <c r="E7"/>
  <c r="G32" i="1" l="1"/>
  <c r="G34"/>
  <c r="G36"/>
  <c r="G38"/>
  <c r="G39"/>
  <c r="G43"/>
  <c r="F32"/>
  <c r="F33"/>
  <c r="F34"/>
  <c r="F36"/>
  <c r="F38"/>
  <c r="F41"/>
  <c r="F43"/>
  <c r="F9"/>
  <c r="F10"/>
  <c r="F12"/>
  <c r="F14"/>
  <c r="F15"/>
  <c r="F16"/>
  <c r="F17"/>
  <c r="F20"/>
  <c r="F21"/>
  <c r="F22"/>
  <c r="F23"/>
  <c r="F25"/>
  <c r="F27"/>
  <c r="F28"/>
  <c r="G10"/>
  <c r="G14"/>
  <c r="G15"/>
  <c r="G16"/>
  <c r="G17"/>
  <c r="G20"/>
  <c r="G22"/>
  <c r="G25"/>
  <c r="G27"/>
  <c r="E13"/>
  <c r="G13" s="1"/>
  <c r="C47"/>
  <c r="C45" s="1"/>
  <c r="C42"/>
  <c r="C40"/>
  <c r="C37"/>
  <c r="C35"/>
  <c r="C31"/>
  <c r="C26"/>
  <c r="C24"/>
  <c r="C19"/>
  <c r="C11"/>
  <c r="C8"/>
  <c r="C7" s="1"/>
  <c r="B9" i="3"/>
  <c r="E8"/>
  <c r="F8"/>
  <c r="H28" i="1"/>
  <c r="D31"/>
  <c r="E26"/>
  <c r="G26" s="1"/>
  <c r="D26"/>
  <c r="F24"/>
  <c r="E19"/>
  <c r="D19"/>
  <c r="D13"/>
  <c r="E11"/>
  <c r="D11"/>
  <c r="E8"/>
  <c r="F8" s="1"/>
  <c r="D8"/>
  <c r="C9" i="3"/>
  <c r="D9"/>
  <c r="E40" i="1"/>
  <c r="D37"/>
  <c r="E37"/>
  <c r="G37" s="1"/>
  <c r="D35"/>
  <c r="E35"/>
  <c r="G35" s="1"/>
  <c r="E31"/>
  <c r="D42"/>
  <c r="E42"/>
  <c r="G42" s="1"/>
  <c r="D40"/>
  <c r="F42" l="1"/>
  <c r="G19"/>
  <c r="F40"/>
  <c r="F35"/>
  <c r="F26"/>
  <c r="G24"/>
  <c r="F37"/>
  <c r="C18"/>
  <c r="C5" s="1"/>
  <c r="C44" s="1"/>
  <c r="F19"/>
  <c r="F11"/>
  <c r="C29"/>
  <c r="F13"/>
  <c r="E9" i="3"/>
  <c r="F31" i="1"/>
  <c r="G31"/>
  <c r="E18"/>
  <c r="D7"/>
  <c r="E7"/>
  <c r="F9" i="3"/>
  <c r="D29" i="1"/>
  <c r="D18"/>
  <c r="E29"/>
  <c r="G18" l="1"/>
  <c r="F18"/>
  <c r="E5"/>
  <c r="G5" s="1"/>
  <c r="F29"/>
  <c r="D5"/>
  <c r="F7"/>
  <c r="F5" l="1"/>
  <c r="D44"/>
  <c r="E44"/>
  <c r="D47"/>
  <c r="D45" s="1"/>
  <c r="E47"/>
  <c r="E45" s="1"/>
  <c r="G6" i="2" l="1"/>
  <c r="F6"/>
  <c r="G5"/>
  <c r="F5"/>
  <c r="G29" i="1" l="1"/>
</calcChain>
</file>

<file path=xl/sharedStrings.xml><?xml version="1.0" encoding="utf-8"?>
<sst xmlns="http://schemas.openxmlformats.org/spreadsheetml/2006/main" count="118" uniqueCount="103">
  <si>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</si>
  <si>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</si>
  <si>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</si>
  <si>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</si>
  <si>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</si>
  <si>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</si>
  <si>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</si>
  <si>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</si>
  <si>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</si>
  <si>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</si>
  <si>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</si>
  <si>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</si>
  <si>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</si>
  <si>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</si>
  <si>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</si>
  <si>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</si>
  <si>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</si>
  <si>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</si>
  <si>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</si>
  <si>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</si>
  <si>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</si>
  <si>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</si>
  <si>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</si>
  <si>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</si>
  <si>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</si>
  <si>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</si>
  <si>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</si>
  <si>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</si>
  <si>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</si>
  <si>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</si>
  <si>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</si>
  <si>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</si>
  <si>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</si>
  <si>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</si>
  <si>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</si>
  <si>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</si>
  <si>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</si>
  <si>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</si>
  <si>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</si>
  <si>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</si>
  <si>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</si>
  <si>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</si>
  <si>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</si>
  <si>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</si>
  <si>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</si>
  <si>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</si>
  <si>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</si>
  <si>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</si>
  <si>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</si>
  <si>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</si>
  <si>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</si>
  <si>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</si>
  <si>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</si>
  <si>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</si>
  <si>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</si>
  <si>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</si>
  <si>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</si>
  <si>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</si>
  <si>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</si>
  <si>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Дотация на выравнивание бюджетной обеспеченности поселений за счет средств местного бюджета из районного фонда финансовой поддержки поселений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</si>
  <si>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</si>
  <si>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</si>
  <si>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</si>
  <si>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</si>
  <si>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</si>
  <si>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</si>
  <si>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</si>
  <si>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</si>
  <si>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</si>
  <si>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</si>
  <si>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</si>
  <si>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</si>
  <si>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</si>
  <si>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</si>
  <si>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</si>
  <si>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</si>
  <si>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Безвозмездные перечисления организаций</t>
  </si>
  <si>
    <t>20405099100073150</t>
  </si>
  <si>
    <t>20216001100001151</t>
  </si>
  <si>
    <t>20216001100002151</t>
  </si>
  <si>
    <t>Налоги на товары (работы, услуги) реализуемые на территории Российской Федерации</t>
  </si>
  <si>
    <t>Прочие неналоговые доходы</t>
  </si>
  <si>
    <t>Субсидии бюджетам сельских поселений на обеспечение комплексного развития сельских территорий</t>
  </si>
  <si>
    <t>20225576100000150</t>
  </si>
  <si>
    <t>20220000000000150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</si>
  <si>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</si>
  <si>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>Исполнено на 1 апреля 2024 г. (тыс.руб)</t>
  </si>
  <si>
    <t>Исполнено на 1 апреля 2024 г.</t>
  </si>
  <si>
    <t xml:space="preserve"> Субсидии бюджетам сельских поселений области на осуществление дорожной деятельности
 в отношении автомобильных дорог общего пользования местного значения 
в границах населенных пунктов сельских поселений</t>
  </si>
  <si>
    <t>Утвержденные бюджетные назначения на           1 апреля 2025 г. (тыс.руб)</t>
  </si>
  <si>
    <t>Исполнено на 1 апреля 2025 г. (тыс.руб)</t>
  </si>
  <si>
    <t>% исполнения плана 2025 года</t>
  </si>
  <si>
    <t>% исполнения 2025 года к 2024 году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</si>
  <si>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Яковлевского муниципального образования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апреля 2025 года     
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</si>
  <si>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Яковлевскому муниципальному образованию Базарно-Карабулакского муниципального района
на 1 апреля 2025 года     
</t>
  </si>
  <si>
    <t xml:space="preserve">Сведения об исполнении бюджета Яковлевского муниципального образования                                                                                                           Базарно-Карабулакского муниципального района 
на 1 апреля 2025 года          
</t>
  </si>
  <si>
    <t>Утвержденные бюджетные назначения на                        1 апреля 2025 г.</t>
  </si>
  <si>
    <t>Исполнено на 1 апреля 2025 г.</t>
  </si>
  <si>
    <t>% исполнения плана                       2025 года</t>
  </si>
  <si>
    <t>св. 5,5 раз</t>
  </si>
  <si>
    <t>св. 6,8 раз</t>
  </si>
  <si>
    <t>св. 2-х раз</t>
  </si>
  <si>
    <t>Муниципальная программа "Ремонт и содержание автомобильных дорог общего пользования местного значения в границах Яковлевского сельского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</si>
</sst>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  <numFmt numFmtId="169" formatCode="#,##0.0\ _₽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8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6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7"/>
    <xf numFmtId="0" fontId="8" fillId="0" borderId="8">
      <alignment horizontal="center"/>
    </xf>
    <xf numFmtId="0" fontId="9" fillId="0" borderId="9">
      <alignment horizontal="right"/>
    </xf>
    <xf numFmtId="0" fontId="8" fillId="0" borderId="0"/>
    <xf numFmtId="0" fontId="8" fillId="0" borderId="10">
      <alignment horizontal="right"/>
    </xf>
    <xf numFmtId="49" fontId="8" fillId="0" borderId="11">
      <alignment horizontal="center"/>
    </xf>
    <xf numFmtId="0" fontId="9" fillId="0" borderId="12">
      <alignment horizontal="right"/>
    </xf>
    <xf numFmtId="0" fontId="11" fillId="0" borderId="0"/>
    <xf numFmtId="166" fontId="8" fillId="0" borderId="13">
      <alignment horizontal="center"/>
    </xf>
    <xf numFmtId="0" fontId="8" fillId="0" borderId="0">
      <alignment horizontal="left"/>
    </xf>
    <xf numFmtId="49" fontId="8" fillId="0" borderId="0"/>
    <xf numFmtId="49" fontId="8" fillId="0" borderId="10">
      <alignment horizontal="right" vertical="center"/>
    </xf>
    <xf numFmtId="49" fontId="8" fillId="0" borderId="13">
      <alignment horizontal="center" vertical="center"/>
    </xf>
    <xf numFmtId="0" fontId="8" fillId="0" borderId="6">
      <alignment horizontal="left" wrapText="1"/>
    </xf>
    <xf numFmtId="49" fontId="8" fillId="0" borderId="13">
      <alignment horizontal="center"/>
    </xf>
    <xf numFmtId="0" fontId="8" fillId="0" borderId="14">
      <alignment horizontal="left" wrapText="1"/>
    </xf>
    <xf numFmtId="49" fontId="8" fillId="0" borderId="10">
      <alignment horizontal="right"/>
    </xf>
    <xf numFmtId="0" fontId="8" fillId="0" borderId="15">
      <alignment horizontal="left"/>
    </xf>
    <xf numFmtId="49" fontId="8" fillId="0" borderId="15"/>
    <xf numFmtId="49" fontId="8" fillId="0" borderId="10"/>
    <xf numFmtId="49" fontId="8" fillId="0" borderId="16">
      <alignment horizontal="center"/>
    </xf>
    <xf numFmtId="0" fontId="7" fillId="0" borderId="6">
      <alignment horizontal="center"/>
    </xf>
    <xf numFmtId="0" fontId="8" fillId="0" borderId="17">
      <alignment horizontal="center" vertical="top" wrapText="1"/>
    </xf>
    <xf numFmtId="49" fontId="8" fillId="0" borderId="17">
      <alignment horizontal="center" vertical="top" wrapText="1"/>
    </xf>
    <xf numFmtId="0" fontId="6" fillId="0" borderId="18"/>
    <xf numFmtId="0" fontId="6" fillId="0" borderId="9"/>
    <xf numFmtId="0" fontId="8" fillId="0" borderId="17">
      <alignment horizontal="center" vertical="center"/>
    </xf>
    <xf numFmtId="0" fontId="8" fillId="0" borderId="8">
      <alignment horizontal="center" vertical="center"/>
    </xf>
    <xf numFmtId="49" fontId="8" fillId="0" borderId="8">
      <alignment horizontal="center" vertical="center"/>
    </xf>
    <xf numFmtId="0" fontId="8" fillId="0" borderId="19">
      <alignment horizontal="left" wrapText="1"/>
    </xf>
    <xf numFmtId="49" fontId="8" fillId="0" borderId="20">
      <alignment horizontal="center" wrapText="1"/>
    </xf>
    <xf numFmtId="49" fontId="8" fillId="0" borderId="21">
      <alignment horizontal="center"/>
    </xf>
    <xf numFmtId="4" fontId="8" fillId="0" borderId="21">
      <alignment horizontal="right" shrinkToFit="1"/>
    </xf>
    <xf numFmtId="0" fontId="8" fillId="0" borderId="22">
      <alignment horizontal="left" wrapText="1"/>
    </xf>
    <xf numFmtId="49" fontId="8" fillId="0" borderId="23">
      <alignment horizontal="center" shrinkToFit="1"/>
    </xf>
    <xf numFmtId="49" fontId="8" fillId="0" borderId="24">
      <alignment horizontal="center"/>
    </xf>
    <xf numFmtId="4" fontId="8" fillId="0" borderId="24">
      <alignment horizontal="right" shrinkToFit="1"/>
    </xf>
    <xf numFmtId="0" fontId="8" fillId="0" borderId="25">
      <alignment horizontal="left" wrapText="1" indent="2"/>
    </xf>
    <xf numFmtId="49" fontId="8" fillId="0" borderId="26">
      <alignment horizontal="center" shrinkToFit="1"/>
    </xf>
    <xf numFmtId="49" fontId="8" fillId="0" borderId="27">
      <alignment horizontal="center"/>
    </xf>
    <xf numFmtId="4" fontId="8" fillId="0" borderId="27">
      <alignment horizontal="right" shrinkToFit="1"/>
    </xf>
    <xf numFmtId="49" fontId="8" fillId="0" borderId="0">
      <alignment horizontal="right"/>
    </xf>
    <xf numFmtId="0" fontId="7" fillId="0" borderId="9">
      <alignment horizontal="center"/>
    </xf>
    <xf numFmtId="0" fontId="8" fillId="0" borderId="8">
      <alignment horizontal="center" vertical="center" shrinkToFit="1"/>
    </xf>
    <xf numFmtId="49" fontId="8" fillId="0" borderId="8">
      <alignment horizontal="center" vertical="center" shrinkToFit="1"/>
    </xf>
    <xf numFmtId="49" fontId="6" fillId="0" borderId="9"/>
    <xf numFmtId="0" fontId="8" fillId="0" borderId="20">
      <alignment horizontal="center" shrinkToFit="1"/>
    </xf>
    <xf numFmtId="4" fontId="8" fillId="0" borderId="28">
      <alignment horizontal="right" shrinkToFit="1"/>
    </xf>
    <xf numFmtId="49" fontId="6" fillId="0" borderId="12"/>
    <xf numFmtId="0" fontId="8" fillId="0" borderId="23">
      <alignment horizontal="center" shrinkToFit="1"/>
    </xf>
    <xf numFmtId="167" fontId="8" fillId="0" borderId="24">
      <alignment horizontal="right" shrinkToFit="1"/>
    </xf>
    <xf numFmtId="167" fontId="8" fillId="0" borderId="29">
      <alignment horizontal="right" shrinkToFit="1"/>
    </xf>
    <xf numFmtId="0" fontId="8" fillId="0" borderId="30">
      <alignment horizontal="left" wrapText="1"/>
    </xf>
    <xf numFmtId="49" fontId="8" fillId="0" borderId="26">
      <alignment horizontal="center" wrapText="1"/>
    </xf>
    <xf numFmtId="49" fontId="8" fillId="0" borderId="27">
      <alignment horizontal="center" wrapText="1"/>
    </xf>
    <xf numFmtId="4" fontId="8" fillId="0" borderId="27">
      <alignment horizontal="right" wrapText="1"/>
    </xf>
    <xf numFmtId="4" fontId="8" fillId="0" borderId="25">
      <alignment horizontal="right" wrapText="1"/>
    </xf>
    <xf numFmtId="0" fontId="6" fillId="0" borderId="12">
      <alignment wrapText="1"/>
    </xf>
    <xf numFmtId="0" fontId="8" fillId="0" borderId="31">
      <alignment horizontal="left" wrapText="1"/>
    </xf>
    <xf numFmtId="49" fontId="8" fillId="0" borderId="32">
      <alignment horizontal="center" shrinkToFit="1"/>
    </xf>
    <xf numFmtId="49" fontId="8" fillId="0" borderId="33">
      <alignment horizontal="center"/>
    </xf>
    <xf numFmtId="4" fontId="8" fillId="0" borderId="33">
      <alignment horizontal="right" shrinkToFit="1"/>
    </xf>
    <xf numFmtId="49" fontId="8" fillId="0" borderId="34">
      <alignment horizontal="center"/>
    </xf>
    <xf numFmtId="0" fontId="6" fillId="0" borderId="12"/>
    <xf numFmtId="0" fontId="11" fillId="0" borderId="15"/>
    <xf numFmtId="0" fontId="11" fillId="0" borderId="35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6">
      <alignment horizontal="left"/>
    </xf>
    <xf numFmtId="49" fontId="8" fillId="0" borderId="6">
      <alignment horizontal="left"/>
    </xf>
    <xf numFmtId="0" fontId="8" fillId="0" borderId="6">
      <alignment horizontal="center" shrinkToFit="1"/>
    </xf>
    <xf numFmtId="49" fontId="8" fillId="0" borderId="6">
      <alignment horizontal="center" vertical="center" shrinkToFit="1"/>
    </xf>
    <xf numFmtId="49" fontId="6" fillId="0" borderId="6">
      <alignment shrinkToFit="1"/>
    </xf>
    <xf numFmtId="49" fontId="8" fillId="0" borderId="6">
      <alignment horizontal="right"/>
    </xf>
    <xf numFmtId="0" fontId="8" fillId="0" borderId="20">
      <alignment horizontal="center" vertical="center" shrinkToFit="1"/>
    </xf>
    <xf numFmtId="49" fontId="8" fillId="0" borderId="21">
      <alignment horizontal="center" vertical="center"/>
    </xf>
    <xf numFmtId="0" fontId="8" fillId="0" borderId="19">
      <alignment horizontal="left" wrapText="1" indent="2"/>
    </xf>
    <xf numFmtId="0" fontId="8" fillId="0" borderId="36">
      <alignment horizontal="center" vertical="center" shrinkToFit="1"/>
    </xf>
    <xf numFmtId="49" fontId="8" fillId="0" borderId="17">
      <alignment horizontal="center" vertical="center"/>
    </xf>
    <xf numFmtId="167" fontId="8" fillId="0" borderId="17">
      <alignment horizontal="right" vertical="center" shrinkToFit="1"/>
    </xf>
    <xf numFmtId="167" fontId="8" fillId="0" borderId="31">
      <alignment horizontal="right" vertical="center" shrinkToFit="1"/>
    </xf>
    <xf numFmtId="0" fontId="8" fillId="0" borderId="37">
      <alignment horizontal="left" wrapText="1"/>
    </xf>
    <xf numFmtId="4" fontId="8" fillId="0" borderId="17">
      <alignment horizontal="right" shrinkToFit="1"/>
    </xf>
    <xf numFmtId="4" fontId="8" fillId="0" borderId="31">
      <alignment horizontal="right" shrinkToFit="1"/>
    </xf>
    <xf numFmtId="0" fontId="8" fillId="0" borderId="22">
      <alignment horizontal="left" wrapText="1" indent="2"/>
    </xf>
    <xf numFmtId="0" fontId="13" fillId="0" borderId="31">
      <alignment wrapText="1"/>
    </xf>
    <xf numFmtId="0" fontId="13" fillId="0" borderId="31"/>
    <xf numFmtId="0" fontId="13" fillId="2" borderId="31">
      <alignment wrapText="1"/>
    </xf>
    <xf numFmtId="0" fontId="8" fillId="2" borderId="30">
      <alignment horizontal="left" wrapText="1"/>
    </xf>
    <xf numFmtId="49" fontId="8" fillId="0" borderId="31">
      <alignment horizontal="center" shrinkToFit="1"/>
    </xf>
    <xf numFmtId="49" fontId="8" fillId="0" borderId="17">
      <alignment horizontal="center" vertical="center" shrinkToFit="1"/>
    </xf>
    <xf numFmtId="0" fontId="6" fillId="0" borderId="15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8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6">
      <alignment horizontal="center" wrapText="1"/>
    </xf>
    <xf numFmtId="0" fontId="14" fillId="0" borderId="0">
      <alignment horizontal="center"/>
    </xf>
    <xf numFmtId="0" fontId="14" fillId="0" borderId="15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5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6"/>
    <xf numFmtId="0" fontId="11" fillId="0" borderId="0"/>
    <xf numFmtId="0" fontId="6" fillId="0" borderId="6"/>
    <xf numFmtId="0" fontId="6" fillId="0" borderId="17">
      <alignment horizontal="left" wrapText="1"/>
    </xf>
    <xf numFmtId="0" fontId="6" fillId="0" borderId="15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7">
      <alignment horizontal="left"/>
    </xf>
    <xf numFmtId="0" fontId="5" fillId="0" borderId="0"/>
    <xf numFmtId="0" fontId="11" fillId="0" borderId="6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68" fontId="17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165" fontId="23" fillId="0" borderId="4" xfId="1" applyNumberFormat="1" applyFont="1" applyFill="1" applyBorder="1" applyAlignment="1" applyProtection="1">
      <alignment vertical="top" wrapText="1"/>
      <protection hidden="1"/>
    </xf>
    <xf numFmtId="165" fontId="23" fillId="0" borderId="1" xfId="3" applyNumberFormat="1" applyFont="1" applyFill="1" applyBorder="1" applyAlignment="1" applyProtection="1">
      <alignment vertical="top" wrapText="1"/>
      <protection hidden="1"/>
    </xf>
    <xf numFmtId="165" fontId="23" fillId="0" borderId="1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20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22" fillId="0" borderId="5" xfId="2" applyFont="1" applyBorder="1" applyAlignment="1" applyProtection="1">
      <alignment horizontal="left" vertical="top" wrapText="1"/>
      <protection hidden="1"/>
    </xf>
    <xf numFmtId="49" fontId="21" fillId="0" borderId="3" xfId="0" applyNumberFormat="1" applyFont="1" applyBorder="1" applyAlignment="1">
      <alignment horizontal="right" vertical="center" wrapText="1"/>
    </xf>
    <xf numFmtId="0" fontId="16" fillId="0" borderId="3" xfId="0" applyFont="1" applyFill="1" applyBorder="1" applyAlignment="1">
      <alignment vertical="top" wrapText="1"/>
    </xf>
    <xf numFmtId="0" fontId="19" fillId="0" borderId="3" xfId="0" applyFont="1" applyFill="1" applyBorder="1" applyAlignment="1">
      <alignment vertical="top" wrapText="1"/>
    </xf>
    <xf numFmtId="164" fontId="16" fillId="0" borderId="3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3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9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9" fontId="21" fillId="0" borderId="1" xfId="4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right" vertical="top" wrapText="1"/>
    </xf>
    <xf numFmtId="164" fontId="19" fillId="0" borderId="2" xfId="0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right" vertical="top" wrapText="1"/>
    </xf>
    <xf numFmtId="169" fontId="19" fillId="0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opLeftCell="A33" workbookViewId="0">
      <selection activeCell="B19" sqref="B19"/>
    </sheetView>
  </sheetViews>
  <sheetFormatPr defaultRowHeight="15"/>
  <cols>
    <col min="1" max="1" width="28.42578125" style="1" customWidth="1"/>
    <col min="2" max="2" width="22.425781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>
      <c r="A1" s="3"/>
      <c r="B1" s="3"/>
      <c r="C1" s="3"/>
      <c r="D1" s="3"/>
      <c r="E1" s="3"/>
      <c r="F1" s="3"/>
      <c r="G1" s="3"/>
    </row>
    <row r="2" spans="1:8" ht="58.5" customHeight="1">
      <c r="A2" s="55" t="s">
        <v>95</v>
      </c>
      <c r="B2" s="54"/>
      <c r="C2" s="54"/>
      <c r="D2" s="54"/>
      <c r="E2" s="54"/>
      <c r="F2" s="54"/>
      <c r="G2" s="54"/>
    </row>
    <row r="3" spans="1:8">
      <c r="A3" s="17"/>
      <c r="B3" s="17"/>
      <c r="C3" s="17"/>
      <c r="D3" s="17"/>
      <c r="E3" s="17"/>
      <c r="F3" s="17"/>
      <c r="G3" s="18" t="s">
        <v>40</v>
      </c>
    </row>
    <row r="4" spans="1:8" ht="70.5" customHeight="1">
      <c r="A4" s="19" t="s">
        <v>0</v>
      </c>
      <c r="B4" s="19" t="s">
        <v>1</v>
      </c>
      <c r="C4" s="16" t="s">
        <v>87</v>
      </c>
      <c r="D4" s="16" t="s">
        <v>96</v>
      </c>
      <c r="E4" s="16" t="s">
        <v>97</v>
      </c>
      <c r="F4" s="19" t="s">
        <v>98</v>
      </c>
      <c r="G4" s="19" t="s">
        <v>92</v>
      </c>
    </row>
    <row r="5" spans="1:8" ht="18" customHeight="1">
      <c r="A5" s="20" t="s">
        <v>2</v>
      </c>
      <c r="B5" s="21"/>
      <c r="C5" s="22">
        <f>C7+C18</f>
        <v>1106.9000000000001</v>
      </c>
      <c r="D5" s="22">
        <f>D7+D18</f>
        <v>12304.7</v>
      </c>
      <c r="E5" s="22">
        <f>E7+E18</f>
        <v>2107</v>
      </c>
      <c r="F5" s="22">
        <f t="shared" ref="F5:F43" si="0">E5/D5*100</f>
        <v>17.123538160215201</v>
      </c>
      <c r="G5" s="22">
        <f>E5/C5*100</f>
        <v>190.35143192700332</v>
      </c>
    </row>
    <row r="6" spans="1:8" ht="15" customHeight="1">
      <c r="A6" s="23" t="s">
        <v>3</v>
      </c>
      <c r="B6" s="24"/>
      <c r="C6" s="25"/>
      <c r="D6" s="25"/>
      <c r="E6" s="25"/>
      <c r="F6" s="25"/>
      <c r="G6" s="25"/>
    </row>
    <row r="7" spans="1:8" ht="15.75" customHeight="1">
      <c r="A7" s="45" t="s">
        <v>42</v>
      </c>
      <c r="B7" s="26">
        <v>1E+16</v>
      </c>
      <c r="C7" s="53">
        <f>C8+C10+C11+C13+C16</f>
        <v>784.5</v>
      </c>
      <c r="D7" s="53">
        <f>D8+D10+D11+D13+D16</f>
        <v>3665.8</v>
      </c>
      <c r="E7" s="53">
        <f>E8+E10+E11+E13+E16</f>
        <v>1597.8</v>
      </c>
      <c r="F7" s="25">
        <f t="shared" si="0"/>
        <v>43.586665939221994</v>
      </c>
      <c r="G7" s="25" t="s">
        <v>101</v>
      </c>
    </row>
    <row r="8" spans="1:8" ht="16.5" customHeight="1">
      <c r="A8" s="45" t="s">
        <v>43</v>
      </c>
      <c r="B8" s="26">
        <v>1.01E+16</v>
      </c>
      <c r="C8" s="53">
        <f>C9</f>
        <v>144.9</v>
      </c>
      <c r="D8" s="53">
        <f>D9</f>
        <v>872.5</v>
      </c>
      <c r="E8" s="53">
        <f>E9</f>
        <v>991.3</v>
      </c>
      <c r="F8" s="25">
        <f t="shared" si="0"/>
        <v>113.61604584527221</v>
      </c>
      <c r="G8" s="25" t="s">
        <v>100</v>
      </c>
    </row>
    <row r="9" spans="1:8" ht="18" customHeight="1">
      <c r="A9" s="45" t="s">
        <v>44</v>
      </c>
      <c r="B9" s="27" t="s">
        <v>45</v>
      </c>
      <c r="C9" s="53">
        <v>144.9</v>
      </c>
      <c r="D9" s="53">
        <v>872.5</v>
      </c>
      <c r="E9" s="53">
        <v>991.3</v>
      </c>
      <c r="F9" s="25">
        <f t="shared" si="0"/>
        <v>113.61604584527221</v>
      </c>
      <c r="G9" s="25" t="s">
        <v>100</v>
      </c>
    </row>
    <row r="10" spans="1:8" ht="54" customHeight="1">
      <c r="A10" s="45" t="s">
        <v>80</v>
      </c>
      <c r="B10" s="26">
        <v>1.03E+16</v>
      </c>
      <c r="C10" s="53">
        <v>319.7</v>
      </c>
      <c r="D10" s="53">
        <v>1309</v>
      </c>
      <c r="E10" s="53">
        <v>332.8</v>
      </c>
      <c r="F10" s="25">
        <f t="shared" si="0"/>
        <v>25.423987776928954</v>
      </c>
      <c r="G10" s="25">
        <f t="shared" ref="G10:G27" si="1">E10/C10*100</f>
        <v>104.09759149202378</v>
      </c>
    </row>
    <row r="11" spans="1:8">
      <c r="A11" s="45" t="s">
        <v>46</v>
      </c>
      <c r="B11" s="26">
        <v>1.05E+16</v>
      </c>
      <c r="C11" s="53">
        <f>C12</f>
        <v>27.5</v>
      </c>
      <c r="D11" s="53">
        <f>D12</f>
        <v>34</v>
      </c>
      <c r="E11" s="53">
        <f>E12</f>
        <v>55</v>
      </c>
      <c r="F11" s="25">
        <f t="shared" si="0"/>
        <v>161.76470588235296</v>
      </c>
      <c r="G11" s="25" t="s">
        <v>101</v>
      </c>
      <c r="H11" s="42"/>
    </row>
    <row r="12" spans="1:8" ht="29.25" customHeight="1">
      <c r="A12" s="45" t="s">
        <v>47</v>
      </c>
      <c r="B12" s="27" t="s">
        <v>48</v>
      </c>
      <c r="C12" s="53">
        <v>27.5</v>
      </c>
      <c r="D12" s="53">
        <v>34</v>
      </c>
      <c r="E12" s="53">
        <v>55</v>
      </c>
      <c r="F12" s="25">
        <f t="shared" si="0"/>
        <v>161.76470588235296</v>
      </c>
      <c r="G12" s="25" t="s">
        <v>101</v>
      </c>
      <c r="H12" s="42"/>
    </row>
    <row r="13" spans="1:8">
      <c r="A13" s="45" t="s">
        <v>49</v>
      </c>
      <c r="B13" s="26">
        <v>1.06E+16</v>
      </c>
      <c r="C13" s="53">
        <v>292.39999999999998</v>
      </c>
      <c r="D13" s="53">
        <f>D14+D15</f>
        <v>1450.3</v>
      </c>
      <c r="E13" s="53">
        <f>E14+E15</f>
        <v>218.7</v>
      </c>
      <c r="F13" s="25">
        <f t="shared" si="0"/>
        <v>15.079638695442322</v>
      </c>
      <c r="G13" s="25">
        <f t="shared" si="1"/>
        <v>74.794801641586872</v>
      </c>
      <c r="H13" s="42"/>
    </row>
    <row r="14" spans="1:8" ht="28.5" customHeight="1">
      <c r="A14" s="45" t="s">
        <v>50</v>
      </c>
      <c r="B14" s="27" t="s">
        <v>51</v>
      </c>
      <c r="C14" s="53">
        <v>31</v>
      </c>
      <c r="D14" s="53">
        <v>558</v>
      </c>
      <c r="E14" s="53">
        <v>23.2</v>
      </c>
      <c r="F14" s="25">
        <f t="shared" si="0"/>
        <v>4.1577060931899643</v>
      </c>
      <c r="G14" s="25">
        <f t="shared" si="1"/>
        <v>74.838709677419359</v>
      </c>
      <c r="H14" s="42"/>
    </row>
    <row r="15" spans="1:8">
      <c r="A15" s="45" t="s">
        <v>52</v>
      </c>
      <c r="B15" s="26">
        <v>1.06060000000001E+16</v>
      </c>
      <c r="C15" s="53">
        <v>261.39999999999998</v>
      </c>
      <c r="D15" s="53">
        <v>892.3</v>
      </c>
      <c r="E15" s="53">
        <v>195.5</v>
      </c>
      <c r="F15" s="25">
        <f t="shared" si="0"/>
        <v>21.909671635100302</v>
      </c>
      <c r="G15" s="25">
        <f t="shared" si="1"/>
        <v>74.789594491201228</v>
      </c>
      <c r="H15" s="42"/>
    </row>
    <row r="16" spans="1:8" s="2" customFormat="1" hidden="1">
      <c r="A16" s="45" t="s">
        <v>53</v>
      </c>
      <c r="B16" s="26">
        <v>1.08E+16</v>
      </c>
      <c r="C16" s="25">
        <v>0</v>
      </c>
      <c r="D16" s="25">
        <v>0</v>
      </c>
      <c r="E16" s="25">
        <v>0</v>
      </c>
      <c r="F16" s="25" t="e">
        <f t="shared" si="0"/>
        <v>#DIV/0!</v>
      </c>
      <c r="G16" s="25" t="e">
        <f t="shared" si="1"/>
        <v>#DIV/0!</v>
      </c>
      <c r="H16" s="42"/>
    </row>
    <row r="17" spans="1:8" s="2" customFormat="1" hidden="1">
      <c r="A17" s="46" t="s">
        <v>81</v>
      </c>
      <c r="B17" s="26">
        <v>1.17000000000001E+16</v>
      </c>
      <c r="C17" s="25"/>
      <c r="D17" s="25"/>
      <c r="E17" s="25"/>
      <c r="F17" s="25" t="e">
        <f t="shared" si="0"/>
        <v>#DIV/0!</v>
      </c>
      <c r="G17" s="25" t="e">
        <f t="shared" si="1"/>
        <v>#DIV/0!</v>
      </c>
      <c r="H17" s="42"/>
    </row>
    <row r="18" spans="1:8" s="2" customFormat="1" ht="40.5" customHeight="1">
      <c r="A18" s="45" t="s">
        <v>54</v>
      </c>
      <c r="B18" s="27" t="s">
        <v>55</v>
      </c>
      <c r="C18" s="25">
        <f>C19+C23+C24+C26</f>
        <v>322.39999999999998</v>
      </c>
      <c r="D18" s="25">
        <f>D19+D23+D24+D26</f>
        <v>8638.9</v>
      </c>
      <c r="E18" s="25">
        <f>E19+E23+E24+E26</f>
        <v>509.2</v>
      </c>
      <c r="F18" s="25">
        <f t="shared" si="0"/>
        <v>5.894268946277883</v>
      </c>
      <c r="G18" s="25">
        <f t="shared" si="1"/>
        <v>157.94044665012407</v>
      </c>
      <c r="H18" s="42"/>
    </row>
    <row r="19" spans="1:8" s="2" customFormat="1" ht="51.75" customHeight="1">
      <c r="A19" s="45" t="s">
        <v>56</v>
      </c>
      <c r="B19" s="27" t="s">
        <v>57</v>
      </c>
      <c r="C19" s="53">
        <f>C20+C21</f>
        <v>225.4</v>
      </c>
      <c r="D19" s="53">
        <f>D20+D21</f>
        <v>2471</v>
      </c>
      <c r="E19" s="53">
        <f>E20+E21</f>
        <v>422.4</v>
      </c>
      <c r="F19" s="25">
        <f t="shared" si="0"/>
        <v>17.094293808174825</v>
      </c>
      <c r="G19" s="25">
        <f t="shared" si="1"/>
        <v>187.40017746228926</v>
      </c>
      <c r="H19" s="42"/>
    </row>
    <row r="20" spans="1:8" s="2" customFormat="1" ht="57" customHeight="1">
      <c r="A20" s="45" t="s">
        <v>58</v>
      </c>
      <c r="B20" s="28" t="s">
        <v>78</v>
      </c>
      <c r="C20" s="53">
        <v>30.4</v>
      </c>
      <c r="D20" s="53">
        <v>126.9</v>
      </c>
      <c r="E20" s="53">
        <v>31.7</v>
      </c>
      <c r="F20" s="25">
        <f t="shared" si="0"/>
        <v>24.980299448384553</v>
      </c>
      <c r="G20" s="25">
        <f t="shared" si="1"/>
        <v>104.2763157894737</v>
      </c>
      <c r="H20" s="42"/>
    </row>
    <row r="21" spans="1:8" s="2" customFormat="1" ht="78.75" customHeight="1">
      <c r="A21" s="45" t="s">
        <v>59</v>
      </c>
      <c r="B21" s="28" t="s">
        <v>79</v>
      </c>
      <c r="C21" s="53">
        <v>195</v>
      </c>
      <c r="D21" s="53">
        <v>2344.1</v>
      </c>
      <c r="E21" s="53">
        <v>390.7</v>
      </c>
      <c r="F21" s="25">
        <f t="shared" si="0"/>
        <v>16.667377671601042</v>
      </c>
      <c r="G21" s="25" t="s">
        <v>101</v>
      </c>
      <c r="H21" s="42"/>
    </row>
    <row r="22" spans="1:8" s="2" customFormat="1" ht="45" hidden="1" customHeight="1">
      <c r="A22" s="29" t="s">
        <v>82</v>
      </c>
      <c r="B22" s="27" t="s">
        <v>83</v>
      </c>
      <c r="C22" s="53"/>
      <c r="D22" s="53"/>
      <c r="E22" s="53"/>
      <c r="F22" s="25" t="e">
        <f t="shared" si="0"/>
        <v>#DIV/0!</v>
      </c>
      <c r="G22" s="25" t="e">
        <f t="shared" si="1"/>
        <v>#DIV/0!</v>
      </c>
      <c r="H22" s="42"/>
    </row>
    <row r="23" spans="1:8" s="2" customFormat="1" ht="119.25" customHeight="1">
      <c r="A23" s="34" t="s">
        <v>88</v>
      </c>
      <c r="B23" s="27" t="s">
        <v>84</v>
      </c>
      <c r="C23" s="25">
        <v>0</v>
      </c>
      <c r="D23" s="53">
        <v>5556</v>
      </c>
      <c r="E23" s="25">
        <v>0</v>
      </c>
      <c r="F23" s="25">
        <f t="shared" si="0"/>
        <v>0</v>
      </c>
      <c r="G23" s="25">
        <v>0</v>
      </c>
      <c r="H23" s="42"/>
    </row>
    <row r="24" spans="1:8" s="2" customFormat="1" ht="53.25" customHeight="1">
      <c r="A24" s="45" t="s">
        <v>60</v>
      </c>
      <c r="B24" s="27" t="s">
        <v>61</v>
      </c>
      <c r="C24" s="53">
        <f>C25</f>
        <v>27.5</v>
      </c>
      <c r="D24" s="53">
        <v>164.6</v>
      </c>
      <c r="E24" s="53">
        <v>31.3</v>
      </c>
      <c r="F24" s="25">
        <f t="shared" si="0"/>
        <v>19.015795868772784</v>
      </c>
      <c r="G24" s="25">
        <f t="shared" si="1"/>
        <v>113.81818181818181</v>
      </c>
      <c r="H24" s="42"/>
    </row>
    <row r="25" spans="1:8" ht="69.75" customHeight="1">
      <c r="A25" s="45" t="s">
        <v>62</v>
      </c>
      <c r="B25" s="27" t="s">
        <v>63</v>
      </c>
      <c r="C25" s="53">
        <v>27.5</v>
      </c>
      <c r="D25" s="53">
        <v>164.6</v>
      </c>
      <c r="E25" s="53">
        <v>31.3</v>
      </c>
      <c r="F25" s="25">
        <f t="shared" si="0"/>
        <v>19.015795868772784</v>
      </c>
      <c r="G25" s="25">
        <f t="shared" si="1"/>
        <v>113.81818181818181</v>
      </c>
      <c r="H25" s="42"/>
    </row>
    <row r="26" spans="1:8" ht="27.75" customHeight="1">
      <c r="A26" s="45" t="s">
        <v>64</v>
      </c>
      <c r="B26" s="27" t="s">
        <v>65</v>
      </c>
      <c r="C26" s="53">
        <f>C27</f>
        <v>69.5</v>
      </c>
      <c r="D26" s="53">
        <f>D27</f>
        <v>447.3</v>
      </c>
      <c r="E26" s="53">
        <f>E27</f>
        <v>55.5</v>
      </c>
      <c r="F26" s="25">
        <f t="shared" si="0"/>
        <v>12.407780013413817</v>
      </c>
      <c r="G26" s="25">
        <f t="shared" si="1"/>
        <v>79.856115107913666</v>
      </c>
      <c r="H26" s="42"/>
    </row>
    <row r="27" spans="1:8" ht="39" customHeight="1">
      <c r="A27" s="45" t="s">
        <v>66</v>
      </c>
      <c r="B27" s="27" t="s">
        <v>67</v>
      </c>
      <c r="C27" s="53">
        <v>69.5</v>
      </c>
      <c r="D27" s="53">
        <v>447.3</v>
      </c>
      <c r="E27" s="53">
        <v>55.5</v>
      </c>
      <c r="F27" s="25">
        <f t="shared" si="0"/>
        <v>12.407780013413817</v>
      </c>
      <c r="G27" s="25">
        <f t="shared" si="1"/>
        <v>79.856115107913666</v>
      </c>
      <c r="H27" s="42"/>
    </row>
    <row r="28" spans="1:8" ht="27" hidden="1" customHeight="1">
      <c r="A28" s="47" t="s">
        <v>76</v>
      </c>
      <c r="B28" s="30" t="s">
        <v>77</v>
      </c>
      <c r="C28" s="41"/>
      <c r="D28" s="41"/>
      <c r="E28" s="41"/>
      <c r="F28" s="25" t="e">
        <f t="shared" si="0"/>
        <v>#DIV/0!</v>
      </c>
      <c r="G28" s="41"/>
      <c r="H28" s="42">
        <f t="shared" ref="H28" si="2">G28/100</f>
        <v>0</v>
      </c>
    </row>
    <row r="29" spans="1:8" ht="21" customHeight="1">
      <c r="A29" s="31" t="s">
        <v>4</v>
      </c>
      <c r="B29" s="32"/>
      <c r="C29" s="33">
        <f>C31+C35+C37+C40+C42</f>
        <v>959.5</v>
      </c>
      <c r="D29" s="33">
        <f>D31+D35+D37+D40+D42</f>
        <v>14945.6</v>
      </c>
      <c r="E29" s="33">
        <f>E31+E35+E37+E40+E42</f>
        <v>1395.3999999999999</v>
      </c>
      <c r="F29" s="22">
        <f t="shared" si="0"/>
        <v>9.3365271384220101</v>
      </c>
      <c r="G29" s="33">
        <f t="shared" ref="G29:G43" si="3">E29/C29*100</f>
        <v>145.42991141219383</v>
      </c>
      <c r="H29" s="42"/>
    </row>
    <row r="30" spans="1:8">
      <c r="A30" s="34" t="s">
        <v>3</v>
      </c>
      <c r="B30" s="35"/>
      <c r="C30" s="22"/>
      <c r="D30" s="22"/>
      <c r="E30" s="22"/>
      <c r="F30" s="25"/>
      <c r="G30" s="33"/>
      <c r="H30" s="42"/>
    </row>
    <row r="31" spans="1:8" ht="15" customHeight="1">
      <c r="A31" s="34" t="s">
        <v>5</v>
      </c>
      <c r="B31" s="36" t="s">
        <v>6</v>
      </c>
      <c r="C31" s="25">
        <f t="shared" ref="C31:E31" si="4">C32+C33+C34</f>
        <v>485.4</v>
      </c>
      <c r="D31" s="25">
        <f>D32+D33+D34</f>
        <v>3570</v>
      </c>
      <c r="E31" s="25">
        <f t="shared" si="4"/>
        <v>889.3</v>
      </c>
      <c r="F31" s="25">
        <f t="shared" si="0"/>
        <v>24.910364145658264</v>
      </c>
      <c r="G31" s="43">
        <f t="shared" si="3"/>
        <v>183.20972393901937</v>
      </c>
      <c r="H31" s="42"/>
    </row>
    <row r="32" spans="1:8" ht="57" customHeight="1">
      <c r="A32" s="34" t="s">
        <v>7</v>
      </c>
      <c r="B32" s="37" t="s">
        <v>8</v>
      </c>
      <c r="C32" s="25">
        <v>481</v>
      </c>
      <c r="D32" s="44">
        <v>3261.3</v>
      </c>
      <c r="E32" s="25">
        <v>884.4</v>
      </c>
      <c r="F32" s="25">
        <f t="shared" si="0"/>
        <v>27.118020421304383</v>
      </c>
      <c r="G32" s="43">
        <f t="shared" si="3"/>
        <v>183.86694386694387</v>
      </c>
      <c r="H32" s="42"/>
    </row>
    <row r="33" spans="1:8" ht="14.25" customHeight="1">
      <c r="A33" s="34" t="s">
        <v>71</v>
      </c>
      <c r="B33" s="37" t="s">
        <v>72</v>
      </c>
      <c r="C33" s="25">
        <v>0</v>
      </c>
      <c r="D33" s="44">
        <v>5</v>
      </c>
      <c r="E33" s="25">
        <v>0</v>
      </c>
      <c r="F33" s="25">
        <f t="shared" si="0"/>
        <v>0</v>
      </c>
      <c r="G33" s="43">
        <v>0</v>
      </c>
      <c r="H33" s="42"/>
    </row>
    <row r="34" spans="1:8" ht="27.75" customHeight="1">
      <c r="A34" s="34" t="s">
        <v>9</v>
      </c>
      <c r="B34" s="36" t="s">
        <v>10</v>
      </c>
      <c r="C34" s="25">
        <v>4.4000000000000004</v>
      </c>
      <c r="D34" s="25">
        <v>303.7</v>
      </c>
      <c r="E34" s="25">
        <v>4.9000000000000004</v>
      </c>
      <c r="F34" s="25">
        <f t="shared" si="0"/>
        <v>1.6134343101745146</v>
      </c>
      <c r="G34" s="43">
        <f t="shared" si="3"/>
        <v>111.36363636363636</v>
      </c>
      <c r="H34" s="42"/>
    </row>
    <row r="35" spans="1:8" ht="18" customHeight="1">
      <c r="A35" s="34" t="s">
        <v>11</v>
      </c>
      <c r="B35" s="36" t="s">
        <v>12</v>
      </c>
      <c r="C35" s="25">
        <f t="shared" ref="C35:E35" si="5">C36</f>
        <v>27.5</v>
      </c>
      <c r="D35" s="25">
        <f t="shared" si="5"/>
        <v>164.6</v>
      </c>
      <c r="E35" s="25">
        <f t="shared" si="5"/>
        <v>31.3</v>
      </c>
      <c r="F35" s="25">
        <f t="shared" si="0"/>
        <v>19.015795868772784</v>
      </c>
      <c r="G35" s="43">
        <f t="shared" si="3"/>
        <v>113.81818181818181</v>
      </c>
      <c r="H35" s="42"/>
    </row>
    <row r="36" spans="1:8" ht="27.75" customHeight="1">
      <c r="A36" s="34" t="s">
        <v>13</v>
      </c>
      <c r="B36" s="36" t="s">
        <v>14</v>
      </c>
      <c r="C36" s="25">
        <v>27.5</v>
      </c>
      <c r="D36" s="25">
        <v>164.6</v>
      </c>
      <c r="E36" s="25">
        <v>31.3</v>
      </c>
      <c r="F36" s="25">
        <f t="shared" si="0"/>
        <v>19.015795868772784</v>
      </c>
      <c r="G36" s="43">
        <f t="shared" si="3"/>
        <v>113.81818181818181</v>
      </c>
      <c r="H36" s="42"/>
    </row>
    <row r="37" spans="1:8" ht="18.75" customHeight="1">
      <c r="A37" s="34" t="s">
        <v>15</v>
      </c>
      <c r="B37" s="36" t="s">
        <v>16</v>
      </c>
      <c r="C37" s="25">
        <f t="shared" ref="C37" si="6">C38+C39</f>
        <v>204</v>
      </c>
      <c r="D37" s="25">
        <f t="shared" ref="D37:E37" si="7">D38+D39</f>
        <v>9331.2000000000007</v>
      </c>
      <c r="E37" s="25">
        <f t="shared" si="7"/>
        <v>44</v>
      </c>
      <c r="F37" s="25">
        <f t="shared" si="0"/>
        <v>0.47153635116598075</v>
      </c>
      <c r="G37" s="43">
        <f t="shared" si="3"/>
        <v>21.568627450980394</v>
      </c>
      <c r="H37" s="42"/>
    </row>
    <row r="38" spans="1:8" ht="29.25" customHeight="1">
      <c r="A38" s="34" t="s">
        <v>17</v>
      </c>
      <c r="B38" s="36" t="s">
        <v>18</v>
      </c>
      <c r="C38" s="25">
        <v>168</v>
      </c>
      <c r="D38" s="25">
        <v>9331.2000000000007</v>
      </c>
      <c r="E38" s="25">
        <v>44</v>
      </c>
      <c r="F38" s="25">
        <f t="shared" si="0"/>
        <v>0.47153635116598075</v>
      </c>
      <c r="G38" s="43">
        <f t="shared" si="3"/>
        <v>26.190476190476193</v>
      </c>
      <c r="H38" s="42"/>
    </row>
    <row r="39" spans="1:8" ht="30.75" customHeight="1">
      <c r="A39" s="48" t="s">
        <v>19</v>
      </c>
      <c r="B39" s="49" t="s">
        <v>20</v>
      </c>
      <c r="C39" s="50">
        <v>36</v>
      </c>
      <c r="D39" s="50">
        <v>0</v>
      </c>
      <c r="E39" s="50">
        <v>0</v>
      </c>
      <c r="F39" s="25">
        <v>0</v>
      </c>
      <c r="G39" s="43">
        <f t="shared" si="3"/>
        <v>0</v>
      </c>
      <c r="H39" s="42"/>
    </row>
    <row r="40" spans="1:8" ht="29.25" customHeight="1">
      <c r="A40" s="34" t="s">
        <v>21</v>
      </c>
      <c r="B40" s="36" t="s">
        <v>22</v>
      </c>
      <c r="C40" s="25">
        <f t="shared" ref="C40:E40" si="8">C41</f>
        <v>18.3</v>
      </c>
      <c r="D40" s="25">
        <f t="shared" si="8"/>
        <v>146.80000000000001</v>
      </c>
      <c r="E40" s="25">
        <f t="shared" si="8"/>
        <v>101.5</v>
      </c>
      <c r="F40" s="25">
        <f t="shared" si="0"/>
        <v>69.141689373296998</v>
      </c>
      <c r="G40" s="43" t="s">
        <v>99</v>
      </c>
      <c r="H40" s="42"/>
    </row>
    <row r="41" spans="1:8" ht="18" customHeight="1">
      <c r="A41" s="34" t="s">
        <v>23</v>
      </c>
      <c r="B41" s="36" t="s">
        <v>24</v>
      </c>
      <c r="C41" s="25">
        <v>18.3</v>
      </c>
      <c r="D41" s="25">
        <v>146.80000000000001</v>
      </c>
      <c r="E41" s="25">
        <v>101.5</v>
      </c>
      <c r="F41" s="25">
        <f t="shared" si="0"/>
        <v>69.141689373296998</v>
      </c>
      <c r="G41" s="43" t="s">
        <v>99</v>
      </c>
      <c r="H41" s="42"/>
    </row>
    <row r="42" spans="1:8" ht="18" customHeight="1">
      <c r="A42" s="34" t="s">
        <v>74</v>
      </c>
      <c r="B42" s="36" t="s">
        <v>25</v>
      </c>
      <c r="C42" s="25">
        <f t="shared" ref="C42:E42" si="9">C43</f>
        <v>224.3</v>
      </c>
      <c r="D42" s="25">
        <f t="shared" si="9"/>
        <v>1733</v>
      </c>
      <c r="E42" s="25">
        <f t="shared" si="9"/>
        <v>329.3</v>
      </c>
      <c r="F42" s="25">
        <f t="shared" si="0"/>
        <v>19.001731102135029</v>
      </c>
      <c r="G42" s="43">
        <f t="shared" si="3"/>
        <v>146.81230494872938</v>
      </c>
      <c r="H42" s="42"/>
    </row>
    <row r="43" spans="1:8" ht="18" customHeight="1">
      <c r="A43" s="34" t="s">
        <v>26</v>
      </c>
      <c r="B43" s="36" t="s">
        <v>27</v>
      </c>
      <c r="C43" s="25">
        <v>224.3</v>
      </c>
      <c r="D43" s="25">
        <v>1733</v>
      </c>
      <c r="E43" s="25">
        <v>329.3</v>
      </c>
      <c r="F43" s="25">
        <f t="shared" si="0"/>
        <v>19.001731102135029</v>
      </c>
      <c r="G43" s="43">
        <f t="shared" si="3"/>
        <v>146.81230494872938</v>
      </c>
      <c r="H43" s="42"/>
    </row>
    <row r="44" spans="1:8" ht="29.25" customHeight="1">
      <c r="A44" s="34" t="s">
        <v>28</v>
      </c>
      <c r="B44" s="36"/>
      <c r="C44" s="25">
        <f>C5-C29</f>
        <v>147.40000000000009</v>
      </c>
      <c r="D44" s="25">
        <f>D5-D29</f>
        <v>-2640.8999999999996</v>
      </c>
      <c r="E44" s="25">
        <f>E5-E29</f>
        <v>711.60000000000014</v>
      </c>
      <c r="F44" s="25"/>
      <c r="G44" s="25"/>
    </row>
    <row r="45" spans="1:8" ht="25.5">
      <c r="A45" s="35" t="s">
        <v>29</v>
      </c>
      <c r="B45" s="38"/>
      <c r="C45" s="22">
        <f t="shared" ref="C45" si="10">C47</f>
        <v>-147.39999999999998</v>
      </c>
      <c r="D45" s="22">
        <f t="shared" ref="D45:E45" si="11">D47</f>
        <v>2640.8999999999996</v>
      </c>
      <c r="E45" s="22">
        <f t="shared" si="11"/>
        <v>-711.59999999999991</v>
      </c>
      <c r="F45" s="22"/>
      <c r="G45" s="22"/>
    </row>
    <row r="46" spans="1:8">
      <c r="A46" s="34" t="s">
        <v>3</v>
      </c>
      <c r="B46" s="36"/>
      <c r="C46" s="25"/>
      <c r="D46" s="25"/>
      <c r="E46" s="25"/>
      <c r="F46" s="25"/>
      <c r="G46" s="25"/>
    </row>
    <row r="47" spans="1:8" ht="28.5" customHeight="1">
      <c r="A47" s="34" t="s">
        <v>30</v>
      </c>
      <c r="B47" s="36" t="s">
        <v>31</v>
      </c>
      <c r="C47" s="25">
        <f t="shared" ref="C47" si="12">C48+C49</f>
        <v>-147.39999999999998</v>
      </c>
      <c r="D47" s="25">
        <f t="shared" ref="D47:E47" si="13">D48+D49</f>
        <v>2640.8999999999996</v>
      </c>
      <c r="E47" s="25">
        <f t="shared" si="13"/>
        <v>-711.59999999999991</v>
      </c>
      <c r="F47" s="25"/>
      <c r="G47" s="25"/>
    </row>
    <row r="48" spans="1:8" ht="28.5" customHeight="1">
      <c r="A48" s="51" t="s">
        <v>32</v>
      </c>
      <c r="B48" s="52" t="s">
        <v>33</v>
      </c>
      <c r="C48" s="43">
        <v>-1114</v>
      </c>
      <c r="D48" s="43">
        <v>-12304.7</v>
      </c>
      <c r="E48" s="43">
        <v>-2133.6</v>
      </c>
      <c r="F48" s="43"/>
      <c r="G48" s="43"/>
    </row>
    <row r="49" spans="1:7" ht="33" customHeight="1">
      <c r="A49" s="34" t="s">
        <v>34</v>
      </c>
      <c r="B49" s="36" t="s">
        <v>35</v>
      </c>
      <c r="C49" s="25">
        <v>966.6</v>
      </c>
      <c r="D49" s="25">
        <v>14945.6</v>
      </c>
      <c r="E49" s="25">
        <v>1422</v>
      </c>
      <c r="F49" s="25"/>
      <c r="G49" s="25"/>
    </row>
    <row r="50" spans="1:7">
      <c r="A50" s="17"/>
      <c r="B50" s="17"/>
      <c r="C50" s="17"/>
      <c r="D50" s="17"/>
      <c r="E50" s="17"/>
      <c r="F50" s="17"/>
      <c r="G50" s="17"/>
    </row>
    <row r="51" spans="1:7">
      <c r="A51" s="17"/>
      <c r="B51" s="17"/>
      <c r="C51" s="17"/>
      <c r="D51" s="17"/>
      <c r="E51" s="17"/>
      <c r="F51" s="17"/>
      <c r="G51" s="17"/>
    </row>
    <row r="52" spans="1:7">
      <c r="A52" s="17"/>
      <c r="B52" s="17"/>
      <c r="C52" s="17"/>
      <c r="D52" s="17"/>
      <c r="E52" s="17"/>
      <c r="F52" s="17"/>
      <c r="G52" s="17"/>
    </row>
    <row r="53" spans="1:7">
      <c r="A53" s="54" t="s">
        <v>41</v>
      </c>
      <c r="B53" s="54"/>
      <c r="C53" s="54"/>
      <c r="D53" s="54"/>
      <c r="E53" s="54"/>
      <c r="F53" s="54"/>
      <c r="G53" s="54"/>
    </row>
    <row r="54" spans="1:7">
      <c r="A54" s="17"/>
      <c r="B54" s="17"/>
      <c r="C54" s="17"/>
      <c r="D54" s="17"/>
      <c r="E54" s="17"/>
      <c r="F54" s="17"/>
      <c r="G54" s="17"/>
    </row>
  </sheetData>
  <mergeCells count="2">
    <mergeCell ref="A53:G53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G6" sqref="G6"/>
    </sheetView>
  </sheetViews>
  <sheetFormatPr defaultRowHeight="15"/>
  <cols>
    <col min="1" max="1" width="22.28515625" style="1" customWidth="1"/>
    <col min="2" max="2" width="15.7109375" style="1" customWidth="1"/>
    <col min="3" max="3" width="13.42578125" style="1" customWidth="1"/>
    <col min="4" max="4" width="17.7109375" style="1" customWidth="1"/>
    <col min="5" max="5" width="13" style="1" customWidth="1"/>
    <col min="6" max="6" width="13.5703125" style="1" customWidth="1"/>
    <col min="7" max="7" width="13.1406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55" t="s">
        <v>94</v>
      </c>
      <c r="B2" s="54"/>
      <c r="C2" s="54"/>
      <c r="D2" s="54"/>
      <c r="E2" s="54"/>
      <c r="F2" s="54"/>
      <c r="G2" s="54"/>
    </row>
    <row r="3" spans="1:7">
      <c r="A3" s="3"/>
      <c r="B3" s="3"/>
      <c r="C3" s="3"/>
      <c r="D3" s="3"/>
      <c r="E3" s="3"/>
      <c r="F3" s="3"/>
      <c r="G3" s="4"/>
    </row>
    <row r="4" spans="1:7" ht="73.5" customHeight="1">
      <c r="A4" s="7" t="s">
        <v>36</v>
      </c>
      <c r="B4" s="7" t="s">
        <v>37</v>
      </c>
      <c r="C4" s="7" t="s">
        <v>86</v>
      </c>
      <c r="D4" s="7" t="s">
        <v>89</v>
      </c>
      <c r="E4" s="7" t="s">
        <v>90</v>
      </c>
      <c r="F4" s="7" t="s">
        <v>91</v>
      </c>
      <c r="G4" s="7" t="s">
        <v>92</v>
      </c>
    </row>
    <row r="5" spans="1:7" ht="50.25" customHeight="1">
      <c r="A5" s="8" t="s">
        <v>38</v>
      </c>
      <c r="B5" s="11">
        <v>4.5</v>
      </c>
      <c r="C5" s="9">
        <v>368.8</v>
      </c>
      <c r="D5" s="9">
        <v>2400.1999999999998</v>
      </c>
      <c r="E5" s="9">
        <v>587.1</v>
      </c>
      <c r="F5" s="9">
        <f>E5/D5*100</f>
        <v>24.460461628197653</v>
      </c>
      <c r="G5" s="9">
        <f>E5/C5*100</f>
        <v>159.19197396963122</v>
      </c>
    </row>
    <row r="6" spans="1:7" ht="60" customHeight="1">
      <c r="A6" s="10" t="s">
        <v>39</v>
      </c>
      <c r="B6" s="11">
        <v>2</v>
      </c>
      <c r="C6" s="9">
        <v>181.9</v>
      </c>
      <c r="D6" s="9">
        <v>1207.9000000000001</v>
      </c>
      <c r="E6" s="9">
        <v>232.2</v>
      </c>
      <c r="F6" s="9">
        <f>E6/D6*100</f>
        <v>19.223445649474293</v>
      </c>
      <c r="G6" s="9">
        <f>E6/C6*100</f>
        <v>127.65255634964265</v>
      </c>
    </row>
    <row r="7" spans="1:7" ht="52.5" customHeight="1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54" t="s">
        <v>41</v>
      </c>
      <c r="B10" s="54"/>
      <c r="C10" s="54"/>
      <c r="D10" s="54"/>
      <c r="E10" s="54"/>
      <c r="F10" s="54"/>
      <c r="G10" s="54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B8" sqref="B8"/>
    </sheetView>
  </sheetViews>
  <sheetFormatPr defaultRowHeight="15"/>
  <cols>
    <col min="1" max="1" width="31.425781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3" style="1" customWidth="1"/>
    <col min="6" max="6" width="13.42578125" style="1" customWidth="1"/>
    <col min="7" max="16384" width="9.140625" style="1"/>
  </cols>
  <sheetData>
    <row r="1" spans="1:6">
      <c r="A1" s="3"/>
      <c r="B1" s="3"/>
      <c r="C1" s="3"/>
      <c r="D1" s="3"/>
      <c r="E1" s="3"/>
      <c r="F1" s="3"/>
    </row>
    <row r="2" spans="1:6" ht="96" customHeight="1">
      <c r="A2" s="55" t="s">
        <v>93</v>
      </c>
      <c r="B2" s="54"/>
      <c r="C2" s="54"/>
      <c r="D2" s="54"/>
      <c r="E2" s="54"/>
      <c r="F2" s="54"/>
    </row>
    <row r="3" spans="1:6">
      <c r="A3" s="3"/>
      <c r="B3" s="3"/>
      <c r="C3" s="3"/>
      <c r="D3" s="3"/>
      <c r="E3" s="3"/>
      <c r="F3" s="4"/>
    </row>
    <row r="4" spans="1:6" ht="72.75" customHeight="1">
      <c r="A4" s="5" t="s">
        <v>68</v>
      </c>
      <c r="B4" s="16" t="s">
        <v>86</v>
      </c>
      <c r="C4" s="16" t="s">
        <v>89</v>
      </c>
      <c r="D4" s="16" t="s">
        <v>90</v>
      </c>
      <c r="E4" s="19" t="s">
        <v>91</v>
      </c>
      <c r="F4" s="19" t="s">
        <v>92</v>
      </c>
    </row>
    <row r="5" spans="1:6" ht="84.75" customHeight="1">
      <c r="A5" s="13" t="s">
        <v>75</v>
      </c>
      <c r="B5" s="39">
        <v>0</v>
      </c>
      <c r="C5" s="39">
        <v>2</v>
      </c>
      <c r="D5" s="39">
        <v>0</v>
      </c>
      <c r="E5" s="39">
        <f t="shared" ref="E5:E9" si="0">D5/C5*100</f>
        <v>0</v>
      </c>
      <c r="F5" s="25">
        <v>0</v>
      </c>
    </row>
    <row r="6" spans="1:6" ht="83.25" customHeight="1">
      <c r="A6" s="14" t="s">
        <v>73</v>
      </c>
      <c r="B6" s="39">
        <v>18.3</v>
      </c>
      <c r="C6" s="39">
        <v>146.80000000000001</v>
      </c>
      <c r="D6" s="39">
        <v>101.5</v>
      </c>
      <c r="E6" s="39">
        <f t="shared" si="0"/>
        <v>69.141689373296998</v>
      </c>
      <c r="F6" s="25" t="s">
        <v>99</v>
      </c>
    </row>
    <row r="7" spans="1:6" ht="101.25" customHeight="1">
      <c r="A7" s="15" t="s">
        <v>102</v>
      </c>
      <c r="B7" s="39">
        <v>168</v>
      </c>
      <c r="C7" s="39">
        <v>9331.2000000000007</v>
      </c>
      <c r="D7" s="39">
        <v>44</v>
      </c>
      <c r="E7" s="39">
        <f t="shared" si="0"/>
        <v>0.47153635116598075</v>
      </c>
      <c r="F7" s="25">
        <f t="shared" ref="F7:F9" si="1">D7/B7*100</f>
        <v>26.190476190476193</v>
      </c>
    </row>
    <row r="8" spans="1:6" s="12" customFormat="1" ht="72" customHeight="1">
      <c r="A8" s="15" t="s">
        <v>85</v>
      </c>
      <c r="B8" s="39">
        <v>224.3</v>
      </c>
      <c r="C8" s="39">
        <v>1733</v>
      </c>
      <c r="D8" s="39">
        <v>329.3</v>
      </c>
      <c r="E8" s="39">
        <f t="shared" si="0"/>
        <v>19.001731102135029</v>
      </c>
      <c r="F8" s="25">
        <f t="shared" si="1"/>
        <v>146.81230494872938</v>
      </c>
    </row>
    <row r="9" spans="1:6" ht="20.25" customHeight="1">
      <c r="A9" s="6" t="s">
        <v>69</v>
      </c>
      <c r="B9" s="40">
        <f t="shared" ref="B9" si="2">B6+B7+B5+B8</f>
        <v>410.6</v>
      </c>
      <c r="C9" s="40">
        <f t="shared" ref="C9:D9" si="3">C6+C7+C5+C8</f>
        <v>11213</v>
      </c>
      <c r="D9" s="40">
        <f t="shared" si="3"/>
        <v>474.8</v>
      </c>
      <c r="E9" s="40">
        <f t="shared" si="0"/>
        <v>4.2343708195844112</v>
      </c>
      <c r="F9" s="22">
        <f t="shared" si="1"/>
        <v>115.63565513882124</v>
      </c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54" t="s">
        <v>70</v>
      </c>
      <c r="B13" s="54"/>
      <c r="C13" s="54"/>
      <c r="D13" s="54"/>
      <c r="E13" s="54"/>
      <c r="F13" s="54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2025-04-28T11:32:46Z</cp:lastPrinted>
  <dcterms:created xsi:type="dcterms:W3CDTF">2017-04-17T10:25:39Z</dcterms:created>
  <dcterms:modified xsi:type="dcterms:W3CDTF">2025-04-28T11:32:49Z</dcterms:modified>
</cp:coreProperties>
</file>