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30" yWindow="-240" windowWidth="15000" windowHeight="1282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1'!$D$21</definedName>
  </definedNames>
  <calcPr calcId="124519" iterate="1"/>
</workbook>
</file>

<file path=xl/calcChain.xml><?xml version="1.0" encoding="utf-8"?>
<calcChain xmlns="http://schemas.openxmlformats.org/spreadsheetml/2006/main">
  <c r="F24" i="1"/>
  <c r="G46"/>
  <c r="E7"/>
  <c r="E26"/>
  <c r="E13"/>
  <c r="E11"/>
  <c r="E8"/>
  <c r="E6" i="3" l="1"/>
  <c r="E7"/>
  <c r="E8"/>
  <c r="F6"/>
  <c r="C36" i="1"/>
  <c r="G53"/>
  <c r="E52"/>
  <c r="G52" s="1"/>
  <c r="D52"/>
  <c r="C52"/>
  <c r="E18"/>
  <c r="E5" i="3"/>
  <c r="G9" i="1"/>
  <c r="G10"/>
  <c r="G12"/>
  <c r="G15"/>
  <c r="G16"/>
  <c r="G17"/>
  <c r="G20"/>
  <c r="G21"/>
  <c r="G24"/>
  <c r="G25"/>
  <c r="G28"/>
  <c r="G29"/>
  <c r="G30"/>
  <c r="G32"/>
  <c r="G35"/>
  <c r="G39"/>
  <c r="G43"/>
  <c r="G48"/>
  <c r="G50"/>
  <c r="G51"/>
  <c r="G55"/>
  <c r="F9"/>
  <c r="F10"/>
  <c r="F12"/>
  <c r="F13"/>
  <c r="F14"/>
  <c r="F15"/>
  <c r="F16"/>
  <c r="F17"/>
  <c r="F19"/>
  <c r="F21"/>
  <c r="F28"/>
  <c r="F29"/>
  <c r="F30"/>
  <c r="F32"/>
  <c r="F34"/>
  <c r="F39"/>
  <c r="F40"/>
  <c r="F41"/>
  <c r="F43"/>
  <c r="F45"/>
  <c r="F46"/>
  <c r="F48"/>
  <c r="F49"/>
  <c r="F50"/>
  <c r="F51"/>
  <c r="F55"/>
  <c r="D13"/>
  <c r="C61"/>
  <c r="C59" s="1"/>
  <c r="C56"/>
  <c r="C54"/>
  <c r="C47"/>
  <c r="C44"/>
  <c r="C42"/>
  <c r="C38"/>
  <c r="C33"/>
  <c r="C27"/>
  <c r="C18"/>
  <c r="C13"/>
  <c r="G13" s="1"/>
  <c r="C11"/>
  <c r="C8"/>
  <c r="C26" l="1"/>
  <c r="C7"/>
  <c r="F10" i="3"/>
  <c r="E9" l="1"/>
  <c r="E10"/>
  <c r="D18" i="1"/>
  <c r="D7" s="1"/>
  <c r="B11" i="3"/>
  <c r="D11" i="1"/>
  <c r="D8"/>
  <c r="E27"/>
  <c r="D27"/>
  <c r="E33"/>
  <c r="D33"/>
  <c r="F57"/>
  <c r="D11" i="3"/>
  <c r="C11"/>
  <c r="F33" i="1" l="1"/>
  <c r="G27"/>
  <c r="F27"/>
  <c r="G11"/>
  <c r="F11"/>
  <c r="G8"/>
  <c r="F8"/>
  <c r="F11" i="3"/>
  <c r="C5" i="1"/>
  <c r="C58" s="1"/>
  <c r="D26"/>
  <c r="G7"/>
  <c r="D56"/>
  <c r="E56"/>
  <c r="D54"/>
  <c r="F54" s="1"/>
  <c r="E54"/>
  <c r="G54" s="1"/>
  <c r="D47"/>
  <c r="E47"/>
  <c r="D44"/>
  <c r="E44"/>
  <c r="F44" s="1"/>
  <c r="D42"/>
  <c r="E42"/>
  <c r="D38"/>
  <c r="E38"/>
  <c r="D36" l="1"/>
  <c r="F47"/>
  <c r="F42"/>
  <c r="G42"/>
  <c r="F26"/>
  <c r="G38"/>
  <c r="F38"/>
  <c r="E36"/>
  <c r="F56"/>
  <c r="E5"/>
  <c r="F7"/>
  <c r="D5"/>
  <c r="G36" l="1"/>
  <c r="F36"/>
  <c r="G5"/>
  <c r="F5"/>
  <c r="G6" i="2" l="1"/>
  <c r="G5"/>
  <c r="E11" i="3" l="1"/>
  <c r="F6" i="2"/>
  <c r="E58" i="1" l="1"/>
  <c r="D58"/>
  <c r="D61"/>
  <c r="D59" s="1"/>
  <c r="E61"/>
  <c r="E59" s="1"/>
  <c r="F5" i="2" l="1"/>
</calcChain>
</file>

<file path=xl/sharedStrings.xml><?xml version="1.0" encoding="utf-8"?>
<sst xmlns="http://schemas.openxmlformats.org/spreadsheetml/2006/main" count="157" uniqueCount="137">
  <si>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</si>
  <si>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</si>
  <si>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</si>
  <si>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</si>
  <si>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</si>
  <si>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</si>
  <si>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</si>
  <si>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</si>
  <si>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</si>
  <si>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</si>
  <si>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</si>
  <si>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</si>
  <si>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</si>
  <si>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</si>
  <si>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</si>
  <si>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</si>
  <si>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</si>
  <si>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</si>
  <si>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</si>
  <si>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</si>
  <si>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</si>
  <si>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</si>
  <si>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</si>
  <si>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</si>
  <si>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</si>
  <si>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</si>
  <si>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</si>
  <si>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</si>
  <si>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</si>
  <si>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</si>
  <si>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</si>
  <si>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</si>
  <si>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</si>
  <si>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</si>
  <si>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</si>
  <si>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</si>
  <si>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</si>
  <si>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</si>
  <si>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</si>
  <si>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</si>
  <si>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</si>
  <si>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</si>
  <si>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</si>
  <si>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</si>
  <si>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</si>
  <si>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</si>
  <si>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</si>
  <si>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</si>
  <si>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</si>
  <si>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</si>
  <si>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</si>
  <si>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</si>
  <si>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</si>
  <si>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</si>
  <si>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</si>
  <si>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</si>
  <si>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</si>
  <si>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</si>
  <si>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</si>
  <si>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</si>
  <si>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</si>
  <si>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</si>
  <si>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</si>
  <si>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</si>
  <si>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</si>
  <si>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</si>
  <si>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</si>
  <si>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</si>
  <si>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</si>
  <si>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11105020000000120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</si>
  <si>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</si>
  <si>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</si>
  <si>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</si>
  <si>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</si>
  <si>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</si>
  <si>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</si>
  <si>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</si>
  <si>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</si>
  <si>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</si>
  <si>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</si>
  <si>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</si>
  <si>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</si>
  <si>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</si>
  <si>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</si>
  <si>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</si>
  <si>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</si>
  <si>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</si>
  <si>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</si>
  <si>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</si>
  <si>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</si>
  <si>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</si>
  <si>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</si>
  <si>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</si>
  <si>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</si>
  <si>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</si>
  <si>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</si>
  <si>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</si>
  <si>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</si>
  <si>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</si>
  <si>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</si>
  <si>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</si>
  <si>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</si>
  <si>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</si>
  <si>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</si>
  <si>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</si>
  <si>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</si>
  <si>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</si>
  <si>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Муниципальная программа "Ремонт и содержание автомобильных дорог общего пользования местного значения в границах Свободинского городского поселения Базарно-Карабулакского муниципального района"</t>
  </si>
  <si>
    <t>% исполнения плана                       2026 года</t>
  </si>
  <si>
    <t>% исполнения 2026 года к 2025 году</t>
  </si>
  <si>
    <t>Врио начальника финансового управления                                                                                         Г.В. Куликова</t>
  </si>
  <si>
    <t>% исполнения плана 2026 года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</si>
  <si>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</si>
  <si>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23711109040000000120</t>
  </si>
  <si>
    <t>св. 3,2 раза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</si>
  <si>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</si>
  <si>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(за исключением имущества бюджетных и автономных учреждений)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</si>
  <si>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июля 2026 года
</t>
  </si>
  <si>
    <t>Исполнено на 1 июля 2025 г. (тыс.руб)</t>
  </si>
  <si>
    <t>Утвержденные бюджетные назначения на           1 июля 2026 г. (тыс.руб)</t>
  </si>
  <si>
    <t>Исполнено на 1 июля 2026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</si>
  <si>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городского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по расходам в разрезе муниципальных программ
на 1 июля 2026 года     
</t>
  </si>
  <si>
    <t xml:space="preserve">Сведения об исполнении бюджета Свободинского городского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
на 1 июля 2026 года
</t>
  </si>
  <si>
    <t>Исполнено на 1 июля 2025 г.</t>
  </si>
  <si>
    <t>Утвержденные бюджетные назначения на                        1 июля 2026 г.</t>
  </si>
  <si>
    <t>Исполнено на 1 июля 2026 г.</t>
  </si>
  <si>
    <t>св. 3,5 раза</t>
  </si>
  <si>
    <t>св. 2,0 раз</t>
  </si>
  <si>
    <t>св. 11,3 раза</t>
  </si>
  <si>
    <t>св. 3,4 раза</t>
  </si>
  <si>
    <t>св. 2,7 раза</t>
  </si>
  <si>
    <t>св.4,1 раза</t>
  </si>
  <si>
    <t>св. 6,9 раза</t>
  </si>
  <si>
    <t>св. 2,4 раза</t>
  </si>
  <si>
    <t>св. 2,1 раза</t>
  </si>
  <si>
    <t>св. 2,3 раза</t>
  </si>
  <si>
    <t>св. 5,1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</si>
</sst>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9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7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8" fillId="0" borderId="0" xfId="0" applyFont="1"/>
    <xf numFmtId="0" fontId="21" fillId="0" borderId="0" xfId="0" applyFont="1"/>
    <xf numFmtId="0" fontId="2" fillId="0" borderId="0" xfId="0" applyFont="1"/>
    <xf numFmtId="0" fontId="1" fillId="0" borderId="0" xfId="0" applyFont="1"/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1" fontId="23" fillId="0" borderId="1" xfId="0" applyNumberFormat="1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4" fillId="0" borderId="1" xfId="6" applyFont="1" applyBorder="1" applyAlignment="1" applyProtection="1">
      <alignment horizontal="center" vertical="center"/>
      <protection hidden="1"/>
    </xf>
    <xf numFmtId="0" fontId="21" fillId="0" borderId="1" xfId="0" applyFont="1" applyFill="1" applyBorder="1" applyAlignment="1">
      <alignment horizontal="right" vertical="top" wrapText="1"/>
    </xf>
    <xf numFmtId="164" fontId="17" fillId="0" borderId="1" xfId="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168" fontId="18" fillId="0" borderId="1" xfId="0" applyNumberFormat="1" applyFont="1" applyFill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0" fontId="23" fillId="0" borderId="1" xfId="0" applyFont="1" applyBorder="1" applyAlignment="1">
      <alignment vertical="top" wrapText="1"/>
    </xf>
    <xf numFmtId="0" fontId="23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right" vertical="center" wrapText="1"/>
    </xf>
    <xf numFmtId="164" fontId="21" fillId="4" borderId="1" xfId="0" applyNumberFormat="1" applyFont="1" applyFill="1" applyBorder="1" applyAlignment="1">
      <alignment horizontal="center"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0" fontId="23" fillId="4" borderId="1" xfId="0" applyFont="1" applyFill="1" applyBorder="1" applyAlignment="1">
      <alignment vertical="top" wrapText="1"/>
    </xf>
    <xf numFmtId="49" fontId="23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vertical="top" wrapText="1"/>
    </xf>
    <xf numFmtId="0" fontId="21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horizontal="right" wrapText="1"/>
    </xf>
    <xf numFmtId="164" fontId="17" fillId="4" borderId="1" xfId="0" applyNumberFormat="1" applyFont="1" applyFill="1" applyBorder="1" applyAlignment="1">
      <alignment horizontal="right" vertical="center" wrapText="1"/>
    </xf>
    <xf numFmtId="0" fontId="21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vertical="center" wrapText="1"/>
    </xf>
    <xf numFmtId="0" fontId="21" fillId="0" borderId="1" xfId="0" applyFont="1" applyBorder="1" applyAlignment="1">
      <alignment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top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tabSelected="1" workbookViewId="0">
      <selection activeCell="D32" sqref="D32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7"/>
      <c r="B1" s="7"/>
      <c r="C1" s="7"/>
      <c r="D1" s="7"/>
      <c r="E1" s="7"/>
      <c r="F1" s="7"/>
      <c r="G1" s="7"/>
    </row>
    <row r="2" spans="1:8" ht="65.25" customHeight="1">
      <c r="A2" s="75" t="s">
        <v>122</v>
      </c>
      <c r="B2" s="76"/>
      <c r="C2" s="76"/>
      <c r="D2" s="76"/>
      <c r="E2" s="76"/>
      <c r="F2" s="76"/>
      <c r="G2" s="76"/>
    </row>
    <row r="3" spans="1:8">
      <c r="A3" s="28"/>
      <c r="B3" s="28"/>
      <c r="C3" s="28"/>
      <c r="D3" s="28"/>
      <c r="E3" s="28"/>
      <c r="F3" s="28"/>
      <c r="G3" s="29" t="s">
        <v>43</v>
      </c>
    </row>
    <row r="4" spans="1:8" ht="63.75" customHeight="1">
      <c r="A4" s="16" t="s">
        <v>0</v>
      </c>
      <c r="B4" s="16" t="s">
        <v>1</v>
      </c>
      <c r="C4" s="20" t="s">
        <v>123</v>
      </c>
      <c r="D4" s="20" t="s">
        <v>124</v>
      </c>
      <c r="E4" s="20" t="s">
        <v>125</v>
      </c>
      <c r="F4" s="20" t="s">
        <v>108</v>
      </c>
      <c r="G4" s="20" t="s">
        <v>109</v>
      </c>
    </row>
    <row r="5" spans="1:8" ht="18" customHeight="1">
      <c r="A5" s="30" t="s">
        <v>51</v>
      </c>
      <c r="B5" s="31"/>
      <c r="C5" s="32">
        <f>C7+C26+C35</f>
        <v>5920.7999999999984</v>
      </c>
      <c r="D5" s="32">
        <f>D7+D26+D35</f>
        <v>28832.400000000001</v>
      </c>
      <c r="E5" s="32">
        <f>E7+E26+E35</f>
        <v>9955</v>
      </c>
      <c r="F5" s="32">
        <f t="shared" ref="F5:F57" si="0">E5/D5*100</f>
        <v>34.527129201870117</v>
      </c>
      <c r="G5" s="32">
        <f t="shared" ref="G5:G55" si="1">E5/C5*100</f>
        <v>168.13606269423056</v>
      </c>
    </row>
    <row r="6" spans="1:8" ht="16.5" customHeight="1">
      <c r="A6" s="33" t="s">
        <v>2</v>
      </c>
      <c r="B6" s="34"/>
      <c r="C6" s="35"/>
      <c r="D6" s="35"/>
      <c r="E6" s="35"/>
      <c r="F6" s="32"/>
      <c r="G6" s="32"/>
    </row>
    <row r="7" spans="1:8" ht="17.25" customHeight="1">
      <c r="A7" s="56" t="s">
        <v>52</v>
      </c>
      <c r="B7" s="57">
        <v>1E+16</v>
      </c>
      <c r="C7" s="58">
        <f>C8+C10+C11+C13+C17+C18+C23+C25</f>
        <v>5943.2999999999984</v>
      </c>
      <c r="D7" s="58">
        <f>D8+D10+D11+D13+D17+D18+D23+D25</f>
        <v>25037.4</v>
      </c>
      <c r="E7" s="58">
        <f>E8+E10+E11+E13+E17+E18+E23+E25</f>
        <v>8035.5000000000009</v>
      </c>
      <c r="F7" s="59">
        <f t="shared" si="0"/>
        <v>32.093987394857294</v>
      </c>
      <c r="G7" s="59">
        <f t="shared" si="1"/>
        <v>135.20266518600783</v>
      </c>
    </row>
    <row r="8" spans="1:8" ht="18.75" customHeight="1">
      <c r="A8" s="56" t="s">
        <v>53</v>
      </c>
      <c r="B8" s="57">
        <v>1.01E+16</v>
      </c>
      <c r="C8" s="58">
        <f>C9</f>
        <v>1675.3</v>
      </c>
      <c r="D8" s="58">
        <f>D9</f>
        <v>7994.8</v>
      </c>
      <c r="E8" s="58">
        <f>E9</f>
        <v>2235.9</v>
      </c>
      <c r="F8" s="59">
        <f t="shared" si="0"/>
        <v>27.966928503527296</v>
      </c>
      <c r="G8" s="59">
        <f t="shared" si="1"/>
        <v>133.46266340356951</v>
      </c>
    </row>
    <row r="9" spans="1:8" ht="19.5" customHeight="1">
      <c r="A9" s="36" t="s">
        <v>54</v>
      </c>
      <c r="B9" s="38" t="s">
        <v>55</v>
      </c>
      <c r="C9" s="22">
        <v>1675.3</v>
      </c>
      <c r="D9" s="22">
        <v>7994.8</v>
      </c>
      <c r="E9" s="22">
        <v>2235.9</v>
      </c>
      <c r="F9" s="35">
        <f t="shared" si="0"/>
        <v>27.966928503527296</v>
      </c>
      <c r="G9" s="35">
        <f t="shared" si="1"/>
        <v>133.46266340356951</v>
      </c>
    </row>
    <row r="10" spans="1:8" ht="39.75" customHeight="1">
      <c r="A10" s="56" t="s">
        <v>56</v>
      </c>
      <c r="B10" s="57">
        <v>1.03E+16</v>
      </c>
      <c r="C10" s="58">
        <v>1986.4</v>
      </c>
      <c r="D10" s="58">
        <v>5072.6000000000004</v>
      </c>
      <c r="E10" s="58">
        <v>2406.9</v>
      </c>
      <c r="F10" s="59">
        <f t="shared" si="0"/>
        <v>47.449039940070179</v>
      </c>
      <c r="G10" s="59">
        <f t="shared" si="1"/>
        <v>121.16894885219493</v>
      </c>
      <c r="H10" s="5"/>
    </row>
    <row r="11" spans="1:8" ht="18" customHeight="1">
      <c r="A11" s="56" t="s">
        <v>57</v>
      </c>
      <c r="B11" s="57">
        <v>1.05E+16</v>
      </c>
      <c r="C11" s="58">
        <f>C12</f>
        <v>547.9</v>
      </c>
      <c r="D11" s="58">
        <f>D12</f>
        <v>1508</v>
      </c>
      <c r="E11" s="58">
        <f>E12</f>
        <v>933.8</v>
      </c>
      <c r="F11" s="59">
        <f t="shared" si="0"/>
        <v>61.923076923076927</v>
      </c>
      <c r="G11" s="59">
        <f t="shared" si="1"/>
        <v>170.43256068625661</v>
      </c>
    </row>
    <row r="12" spans="1:8" ht="28.5" customHeight="1">
      <c r="A12" s="36" t="s">
        <v>58</v>
      </c>
      <c r="B12" s="38" t="s">
        <v>59</v>
      </c>
      <c r="C12" s="22">
        <v>547.9</v>
      </c>
      <c r="D12" s="35">
        <v>1508</v>
      </c>
      <c r="E12" s="22">
        <v>933.8</v>
      </c>
      <c r="F12" s="35">
        <f t="shared" si="0"/>
        <v>61.923076923076927</v>
      </c>
      <c r="G12" s="35">
        <f t="shared" si="1"/>
        <v>170.43256068625661</v>
      </c>
    </row>
    <row r="13" spans="1:8" ht="14.25" customHeight="1">
      <c r="A13" s="56" t="s">
        <v>60</v>
      </c>
      <c r="B13" s="57">
        <v>1.06E+16</v>
      </c>
      <c r="C13" s="58">
        <f>C14+C15+C16</f>
        <v>1546.1</v>
      </c>
      <c r="D13" s="58">
        <f t="shared" ref="D13" si="2">D14+D15+D16</f>
        <v>10207</v>
      </c>
      <c r="E13" s="58">
        <f>E14+E15+E16</f>
        <v>1882.4</v>
      </c>
      <c r="F13" s="59">
        <f t="shared" si="0"/>
        <v>18.442245517781917</v>
      </c>
      <c r="G13" s="59">
        <f t="shared" si="1"/>
        <v>121.75150378371387</v>
      </c>
      <c r="H13" s="15"/>
    </row>
    <row r="14" spans="1:8" ht="27.75" customHeight="1">
      <c r="A14" s="36" t="s">
        <v>61</v>
      </c>
      <c r="B14" s="38" t="s">
        <v>62</v>
      </c>
      <c r="C14" s="22">
        <v>123.5</v>
      </c>
      <c r="D14" s="35">
        <v>2314</v>
      </c>
      <c r="E14" s="22">
        <v>409.9</v>
      </c>
      <c r="F14" s="35">
        <f t="shared" si="0"/>
        <v>17.713915298184961</v>
      </c>
      <c r="G14" s="35" t="s">
        <v>114</v>
      </c>
      <c r="H14" s="15"/>
    </row>
    <row r="15" spans="1:8" ht="12.75" customHeight="1">
      <c r="A15" s="36" t="s">
        <v>63</v>
      </c>
      <c r="B15" s="38" t="s">
        <v>64</v>
      </c>
      <c r="C15" s="22">
        <v>480.1</v>
      </c>
      <c r="D15" s="22">
        <v>2893</v>
      </c>
      <c r="E15" s="22">
        <v>517.5</v>
      </c>
      <c r="F15" s="35">
        <f t="shared" si="0"/>
        <v>17.88800553059108</v>
      </c>
      <c r="G15" s="35">
        <f t="shared" si="1"/>
        <v>107.79004374088731</v>
      </c>
      <c r="H15" s="15"/>
    </row>
    <row r="16" spans="1:8" s="14" customFormat="1" ht="12.75" customHeight="1">
      <c r="A16" s="36" t="s">
        <v>105</v>
      </c>
      <c r="B16" s="38" t="s">
        <v>106</v>
      </c>
      <c r="C16" s="22">
        <v>942.5</v>
      </c>
      <c r="D16" s="22">
        <v>5000</v>
      </c>
      <c r="E16" s="22">
        <v>955</v>
      </c>
      <c r="F16" s="35">
        <f t="shared" si="0"/>
        <v>19.100000000000001</v>
      </c>
      <c r="G16" s="35">
        <f t="shared" si="1"/>
        <v>101.32625994694959</v>
      </c>
      <c r="H16" s="15"/>
    </row>
    <row r="17" spans="1:8" ht="12.75" hidden="1" customHeight="1">
      <c r="A17" s="36" t="s">
        <v>65</v>
      </c>
      <c r="B17" s="37">
        <v>1.08E+16</v>
      </c>
      <c r="C17" s="22">
        <v>0</v>
      </c>
      <c r="D17" s="22">
        <v>0</v>
      </c>
      <c r="E17" s="22">
        <v>0</v>
      </c>
      <c r="F17" s="35" t="e">
        <f t="shared" si="0"/>
        <v>#DIV/0!</v>
      </c>
      <c r="G17" s="35" t="e">
        <f t="shared" si="1"/>
        <v>#DIV/0!</v>
      </c>
      <c r="H17" s="15"/>
    </row>
    <row r="18" spans="1:8" ht="54.75" customHeight="1">
      <c r="A18" s="60" t="s">
        <v>66</v>
      </c>
      <c r="B18" s="57">
        <v>1.11E+16</v>
      </c>
      <c r="C18" s="58">
        <f>C19+C20+C21</f>
        <v>135.89999999999998</v>
      </c>
      <c r="D18" s="58">
        <f>D19+D20+D21</f>
        <v>155</v>
      </c>
      <c r="E18" s="58">
        <f>E19+E20+E21+E22</f>
        <v>331.59999999999997</v>
      </c>
      <c r="F18" s="59" t="s">
        <v>134</v>
      </c>
      <c r="G18" s="59" t="s">
        <v>133</v>
      </c>
      <c r="H18" s="15"/>
    </row>
    <row r="19" spans="1:8" ht="105" customHeight="1">
      <c r="A19" s="55" t="s">
        <v>67</v>
      </c>
      <c r="B19" s="38" t="s">
        <v>68</v>
      </c>
      <c r="C19" s="72">
        <v>19.100000000000001</v>
      </c>
      <c r="D19" s="22">
        <v>100</v>
      </c>
      <c r="E19" s="22">
        <v>132.1</v>
      </c>
      <c r="F19" s="35">
        <f t="shared" si="0"/>
        <v>132.1</v>
      </c>
      <c r="G19" s="73" t="s">
        <v>132</v>
      </c>
      <c r="H19" s="15"/>
    </row>
    <row r="20" spans="1:8" ht="116.25" customHeight="1">
      <c r="A20" s="55" t="s">
        <v>115</v>
      </c>
      <c r="B20" s="38" t="s">
        <v>69</v>
      </c>
      <c r="C20" s="72">
        <v>94.1</v>
      </c>
      <c r="D20" s="22">
        <v>35</v>
      </c>
      <c r="E20" s="22">
        <v>143.6</v>
      </c>
      <c r="F20" s="73" t="s">
        <v>131</v>
      </c>
      <c r="G20" s="35">
        <f t="shared" si="1"/>
        <v>152.60361317747078</v>
      </c>
      <c r="H20" s="15"/>
    </row>
    <row r="21" spans="1:8" ht="129.75" customHeight="1">
      <c r="A21" s="55" t="s">
        <v>116</v>
      </c>
      <c r="B21" s="38" t="s">
        <v>70</v>
      </c>
      <c r="C21" s="72">
        <v>22.7</v>
      </c>
      <c r="D21" s="22">
        <v>20</v>
      </c>
      <c r="E21" s="22">
        <v>27.2</v>
      </c>
      <c r="F21" s="35">
        <f t="shared" si="0"/>
        <v>136</v>
      </c>
      <c r="G21" s="35">
        <f t="shared" si="1"/>
        <v>119.8237885462555</v>
      </c>
      <c r="H21" s="15"/>
    </row>
    <row r="22" spans="1:8" s="14" customFormat="1" ht="136.5" customHeight="1">
      <c r="A22" s="55" t="s">
        <v>112</v>
      </c>
      <c r="B22" s="38" t="s">
        <v>113</v>
      </c>
      <c r="C22" s="22">
        <v>0</v>
      </c>
      <c r="D22" s="22">
        <v>0</v>
      </c>
      <c r="E22" s="72">
        <v>28.7</v>
      </c>
      <c r="F22" s="35">
        <v>0</v>
      </c>
      <c r="G22" s="35">
        <v>0</v>
      </c>
      <c r="H22" s="15"/>
    </row>
    <row r="23" spans="1:8" ht="30" customHeight="1">
      <c r="A23" s="56" t="s">
        <v>71</v>
      </c>
      <c r="B23" s="61" t="s">
        <v>72</v>
      </c>
      <c r="C23" s="59">
        <v>46</v>
      </c>
      <c r="D23" s="59">
        <v>100</v>
      </c>
      <c r="E23" s="59">
        <v>238.8</v>
      </c>
      <c r="F23" s="59" t="s">
        <v>135</v>
      </c>
      <c r="G23" s="59" t="s">
        <v>136</v>
      </c>
      <c r="H23" s="15"/>
    </row>
    <row r="24" spans="1:8" ht="28.5" hidden="1" customHeight="1">
      <c r="A24" s="56" t="s">
        <v>73</v>
      </c>
      <c r="B24" s="61" t="s">
        <v>74</v>
      </c>
      <c r="C24" s="59"/>
      <c r="D24" s="59"/>
      <c r="E24" s="59"/>
      <c r="F24" s="59" t="e">
        <f t="shared" si="0"/>
        <v>#DIV/0!</v>
      </c>
      <c r="G24" s="59" t="e">
        <f t="shared" si="1"/>
        <v>#DIV/0!</v>
      </c>
      <c r="H24" s="15"/>
    </row>
    <row r="25" spans="1:8" ht="18" customHeight="1">
      <c r="A25" s="56" t="s">
        <v>75</v>
      </c>
      <c r="B25" s="61" t="s">
        <v>76</v>
      </c>
      <c r="C25" s="59">
        <v>5.7</v>
      </c>
      <c r="D25" s="59">
        <v>0</v>
      </c>
      <c r="E25" s="59">
        <v>6.1</v>
      </c>
      <c r="F25" s="59">
        <v>0</v>
      </c>
      <c r="G25" s="59">
        <f t="shared" si="1"/>
        <v>107.01754385964912</v>
      </c>
      <c r="H25" s="15"/>
    </row>
    <row r="26" spans="1:8" ht="41.25" customHeight="1">
      <c r="A26" s="56" t="s">
        <v>77</v>
      </c>
      <c r="B26" s="61" t="s">
        <v>78</v>
      </c>
      <c r="C26" s="59">
        <f>C27+C31+C33+C32</f>
        <v>889</v>
      </c>
      <c r="D26" s="59">
        <f>D27+D31+D33+D32</f>
        <v>3795</v>
      </c>
      <c r="E26" s="59">
        <f>E27+E31+E33+E32</f>
        <v>1919.5</v>
      </c>
      <c r="F26" s="59">
        <f t="shared" si="0"/>
        <v>50.579710144927539</v>
      </c>
      <c r="G26" s="59" t="s">
        <v>134</v>
      </c>
      <c r="H26" s="15"/>
    </row>
    <row r="27" spans="1:8" ht="56.25" customHeight="1">
      <c r="A27" s="56" t="s">
        <v>79</v>
      </c>
      <c r="B27" s="61" t="s">
        <v>80</v>
      </c>
      <c r="C27" s="59">
        <f>C29</f>
        <v>150.4</v>
      </c>
      <c r="D27" s="59">
        <f>D29</f>
        <v>304.7</v>
      </c>
      <c r="E27" s="59">
        <f>E29</f>
        <v>152.30000000000001</v>
      </c>
      <c r="F27" s="59">
        <f t="shared" si="0"/>
        <v>49.983590416803416</v>
      </c>
      <c r="G27" s="59">
        <f t="shared" si="1"/>
        <v>101.26329787234043</v>
      </c>
      <c r="H27" s="15"/>
    </row>
    <row r="28" spans="1:8" ht="117" hidden="1" customHeight="1">
      <c r="A28" s="36" t="s">
        <v>81</v>
      </c>
      <c r="B28" s="38" t="s">
        <v>82</v>
      </c>
      <c r="C28" s="35"/>
      <c r="D28" s="35"/>
      <c r="E28" s="35"/>
      <c r="F28" s="35" t="e">
        <f t="shared" si="0"/>
        <v>#DIV/0!</v>
      </c>
      <c r="G28" s="35" t="e">
        <f t="shared" si="1"/>
        <v>#DIV/0!</v>
      </c>
      <c r="H28" s="15"/>
    </row>
    <row r="29" spans="1:8" ht="51">
      <c r="A29" s="36" t="s">
        <v>81</v>
      </c>
      <c r="B29" s="38" t="s">
        <v>83</v>
      </c>
      <c r="C29" s="22">
        <v>150.4</v>
      </c>
      <c r="D29" s="22">
        <v>304.7</v>
      </c>
      <c r="E29" s="22">
        <v>152.30000000000001</v>
      </c>
      <c r="F29" s="35">
        <f t="shared" si="0"/>
        <v>49.983590416803416</v>
      </c>
      <c r="G29" s="35">
        <f t="shared" si="1"/>
        <v>101.26329787234043</v>
      </c>
      <c r="H29" s="15"/>
    </row>
    <row r="30" spans="1:8" ht="63.75" hidden="1" customHeight="1">
      <c r="A30" s="36" t="s">
        <v>84</v>
      </c>
      <c r="B30" s="39" t="s">
        <v>85</v>
      </c>
      <c r="C30" s="35"/>
      <c r="D30" s="13"/>
      <c r="E30" s="35"/>
      <c r="F30" s="35" t="e">
        <f t="shared" si="0"/>
        <v>#DIV/0!</v>
      </c>
      <c r="G30" s="35" t="e">
        <f t="shared" si="1"/>
        <v>#DIV/0!</v>
      </c>
      <c r="H30" s="15"/>
    </row>
    <row r="31" spans="1:8" ht="27" hidden="1" customHeight="1">
      <c r="A31" s="56" t="s">
        <v>86</v>
      </c>
      <c r="B31" s="61" t="s">
        <v>87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15"/>
    </row>
    <row r="32" spans="1:8" ht="63.75">
      <c r="A32" s="56" t="s">
        <v>88</v>
      </c>
      <c r="B32" s="61" t="s">
        <v>89</v>
      </c>
      <c r="C32" s="59">
        <v>173.8</v>
      </c>
      <c r="D32" s="59">
        <v>567.70000000000005</v>
      </c>
      <c r="E32" s="59">
        <v>229.2</v>
      </c>
      <c r="F32" s="59">
        <f t="shared" si="0"/>
        <v>40.373436674299803</v>
      </c>
      <c r="G32" s="59">
        <f t="shared" si="1"/>
        <v>131.87571921749134</v>
      </c>
      <c r="H32" s="15"/>
    </row>
    <row r="33" spans="1:8" ht="19.5" customHeight="1">
      <c r="A33" s="56" t="s">
        <v>90</v>
      </c>
      <c r="B33" s="61" t="s">
        <v>91</v>
      </c>
      <c r="C33" s="59">
        <f>C34</f>
        <v>564.79999999999995</v>
      </c>
      <c r="D33" s="59">
        <f>D34</f>
        <v>2922.6</v>
      </c>
      <c r="E33" s="59">
        <f>E34</f>
        <v>1538</v>
      </c>
      <c r="F33" s="59">
        <f t="shared" si="0"/>
        <v>52.624375556011771</v>
      </c>
      <c r="G33" s="59" t="s">
        <v>130</v>
      </c>
      <c r="H33" s="15"/>
    </row>
    <row r="34" spans="1:8" ht="44.25" customHeight="1">
      <c r="A34" s="36" t="s">
        <v>92</v>
      </c>
      <c r="B34" s="38" t="s">
        <v>93</v>
      </c>
      <c r="C34" s="35">
        <v>564.79999999999995</v>
      </c>
      <c r="D34" s="35">
        <v>2922.6</v>
      </c>
      <c r="E34" s="35">
        <v>1538</v>
      </c>
      <c r="F34" s="35">
        <f t="shared" si="0"/>
        <v>52.624375556011771</v>
      </c>
      <c r="G34" s="73" t="s">
        <v>130</v>
      </c>
      <c r="H34" s="15"/>
    </row>
    <row r="35" spans="1:8" ht="20.25" customHeight="1">
      <c r="A35" s="36" t="s">
        <v>94</v>
      </c>
      <c r="B35" s="38" t="s">
        <v>95</v>
      </c>
      <c r="C35" s="35">
        <v>-911.5</v>
      </c>
      <c r="D35" s="35">
        <v>0</v>
      </c>
      <c r="E35" s="35">
        <v>0</v>
      </c>
      <c r="F35" s="35">
        <v>0</v>
      </c>
      <c r="G35" s="35">
        <f t="shared" si="1"/>
        <v>0</v>
      </c>
      <c r="H35" s="15"/>
    </row>
    <row r="36" spans="1:8" ht="16.5" customHeight="1">
      <c r="A36" s="62" t="s">
        <v>3</v>
      </c>
      <c r="B36" s="63"/>
      <c r="C36" s="64">
        <f>C38+C42+C44+C47+C54+C56+C50+C52</f>
        <v>6870.6</v>
      </c>
      <c r="D36" s="64">
        <f>D38+D42+D44+D47+D54+D56+D50</f>
        <v>36798.5</v>
      </c>
      <c r="E36" s="64">
        <f>E38+E42+E44+E47+E54+E56+E50</f>
        <v>11253.4</v>
      </c>
      <c r="F36" s="65">
        <f t="shared" si="0"/>
        <v>30.581137818117586</v>
      </c>
      <c r="G36" s="65">
        <f t="shared" si="1"/>
        <v>163.79064419410238</v>
      </c>
    </row>
    <row r="37" spans="1:8">
      <c r="A37" s="26" t="s">
        <v>2</v>
      </c>
      <c r="B37" s="42"/>
      <c r="C37" s="41"/>
      <c r="D37" s="41"/>
      <c r="E37" s="41"/>
      <c r="F37" s="35"/>
      <c r="G37" s="35"/>
    </row>
    <row r="38" spans="1:8" ht="18.75" customHeight="1">
      <c r="A38" s="66" t="s">
        <v>4</v>
      </c>
      <c r="B38" s="63" t="s">
        <v>5</v>
      </c>
      <c r="C38" s="59">
        <f t="shared" ref="C38" si="3">C39+C40+C41</f>
        <v>2927</v>
      </c>
      <c r="D38" s="59">
        <f t="shared" ref="D38:E38" si="4">D39+D40+D41</f>
        <v>11927.7</v>
      </c>
      <c r="E38" s="59">
        <f t="shared" si="4"/>
        <v>4577.0999999999995</v>
      </c>
      <c r="F38" s="59">
        <f t="shared" si="0"/>
        <v>38.373701551849884</v>
      </c>
      <c r="G38" s="59">
        <f t="shared" si="1"/>
        <v>156.37512811752646</v>
      </c>
      <c r="H38" s="5"/>
    </row>
    <row r="39" spans="1:8" ht="53.25" customHeight="1">
      <c r="A39" s="26" t="s">
        <v>6</v>
      </c>
      <c r="B39" s="44" t="s">
        <v>7</v>
      </c>
      <c r="C39" s="35">
        <v>2915.3</v>
      </c>
      <c r="D39" s="51">
        <v>9127.2000000000007</v>
      </c>
      <c r="E39" s="35">
        <v>4445.2</v>
      </c>
      <c r="F39" s="35">
        <f t="shared" si="0"/>
        <v>48.70277850819528</v>
      </c>
      <c r="G39" s="35">
        <f t="shared" si="1"/>
        <v>152.47830411964463</v>
      </c>
      <c r="H39" s="5"/>
    </row>
    <row r="40" spans="1:8">
      <c r="A40" s="26" t="s">
        <v>8</v>
      </c>
      <c r="B40" s="43" t="s">
        <v>9</v>
      </c>
      <c r="C40" s="35">
        <v>0</v>
      </c>
      <c r="D40" s="51">
        <v>5</v>
      </c>
      <c r="E40" s="35">
        <v>0</v>
      </c>
      <c r="F40" s="35">
        <f t="shared" si="0"/>
        <v>0</v>
      </c>
      <c r="G40" s="35">
        <v>0</v>
      </c>
      <c r="H40" s="5"/>
    </row>
    <row r="41" spans="1:8" ht="27.75" customHeight="1">
      <c r="A41" s="26" t="s">
        <v>10</v>
      </c>
      <c r="B41" s="43" t="s">
        <v>11</v>
      </c>
      <c r="C41" s="35">
        <v>11.7</v>
      </c>
      <c r="D41" s="35">
        <v>2795.5</v>
      </c>
      <c r="E41" s="35">
        <v>131.9</v>
      </c>
      <c r="F41" s="35">
        <f t="shared" si="0"/>
        <v>4.7182972634591307</v>
      </c>
      <c r="G41" s="73" t="s">
        <v>128</v>
      </c>
      <c r="H41" s="5"/>
    </row>
    <row r="42" spans="1:8" ht="17.25" customHeight="1">
      <c r="A42" s="66" t="s">
        <v>12</v>
      </c>
      <c r="B42" s="63" t="s">
        <v>13</v>
      </c>
      <c r="C42" s="59">
        <f t="shared" ref="C42:E42" si="5">C43</f>
        <v>173.8</v>
      </c>
      <c r="D42" s="59">
        <f t="shared" si="5"/>
        <v>567.70000000000005</v>
      </c>
      <c r="E42" s="59">
        <f t="shared" si="5"/>
        <v>229.2</v>
      </c>
      <c r="F42" s="59">
        <f t="shared" si="0"/>
        <v>40.373436674299803</v>
      </c>
      <c r="G42" s="59">
        <f t="shared" si="1"/>
        <v>131.87571921749134</v>
      </c>
      <c r="H42" s="5"/>
    </row>
    <row r="43" spans="1:8" ht="25.5">
      <c r="A43" s="26" t="s">
        <v>14</v>
      </c>
      <c r="B43" s="43" t="s">
        <v>15</v>
      </c>
      <c r="C43" s="35">
        <v>173.8</v>
      </c>
      <c r="D43" s="35">
        <v>567.70000000000005</v>
      </c>
      <c r="E43" s="35">
        <v>229.2</v>
      </c>
      <c r="F43" s="35">
        <f t="shared" si="0"/>
        <v>40.373436674299803</v>
      </c>
      <c r="G43" s="35">
        <f t="shared" si="1"/>
        <v>131.87571921749134</v>
      </c>
      <c r="H43" s="5"/>
    </row>
    <row r="44" spans="1:8" ht="15.75" customHeight="1">
      <c r="A44" s="66" t="s">
        <v>16</v>
      </c>
      <c r="B44" s="63" t="s">
        <v>17</v>
      </c>
      <c r="C44" s="59">
        <f t="shared" ref="C44" si="6">C45+C46</f>
        <v>525.6</v>
      </c>
      <c r="D44" s="59">
        <f t="shared" ref="D44:E44" si="7">D45+D46</f>
        <v>15494.7</v>
      </c>
      <c r="E44" s="59">
        <f t="shared" si="7"/>
        <v>1766.6</v>
      </c>
      <c r="F44" s="59">
        <f t="shared" si="0"/>
        <v>11.401317869981348</v>
      </c>
      <c r="G44" s="59" t="s">
        <v>129</v>
      </c>
      <c r="H44" s="5"/>
    </row>
    <row r="45" spans="1:8" ht="27" customHeight="1">
      <c r="A45" s="26" t="s">
        <v>18</v>
      </c>
      <c r="B45" s="43" t="s">
        <v>19</v>
      </c>
      <c r="C45" s="35">
        <v>497.6</v>
      </c>
      <c r="D45" s="35">
        <v>15459.7</v>
      </c>
      <c r="E45" s="35">
        <v>1746.6</v>
      </c>
      <c r="F45" s="35">
        <f t="shared" si="0"/>
        <v>11.297761276092032</v>
      </c>
      <c r="G45" s="73" t="s">
        <v>126</v>
      </c>
      <c r="H45" s="15"/>
    </row>
    <row r="46" spans="1:8" ht="27.75" customHeight="1">
      <c r="A46" s="26" t="s">
        <v>20</v>
      </c>
      <c r="B46" s="43" t="s">
        <v>21</v>
      </c>
      <c r="C46" s="35">
        <v>28</v>
      </c>
      <c r="D46" s="35">
        <v>35</v>
      </c>
      <c r="E46" s="35">
        <v>20</v>
      </c>
      <c r="F46" s="35">
        <f t="shared" si="0"/>
        <v>57.142857142857139</v>
      </c>
      <c r="G46" s="35">
        <f t="shared" si="1"/>
        <v>71.428571428571431</v>
      </c>
      <c r="H46" s="5"/>
    </row>
    <row r="47" spans="1:8" ht="20.25" customHeight="1">
      <c r="A47" s="66" t="s">
        <v>22</v>
      </c>
      <c r="B47" s="63" t="s">
        <v>23</v>
      </c>
      <c r="C47" s="59">
        <f t="shared" ref="C47" si="8">C48+C49</f>
        <v>537.09999999999991</v>
      </c>
      <c r="D47" s="59">
        <f t="shared" ref="D47:E47" si="9">D48+D49</f>
        <v>2219.6999999999998</v>
      </c>
      <c r="E47" s="59">
        <f t="shared" si="9"/>
        <v>1066.5</v>
      </c>
      <c r="F47" s="59">
        <f t="shared" si="0"/>
        <v>48.04703338288958</v>
      </c>
      <c r="G47" s="59" t="s">
        <v>127</v>
      </c>
      <c r="H47" s="5"/>
    </row>
    <row r="48" spans="1:8">
      <c r="A48" s="26" t="s">
        <v>24</v>
      </c>
      <c r="B48" s="43" t="s">
        <v>25</v>
      </c>
      <c r="C48" s="35">
        <v>3.8</v>
      </c>
      <c r="D48" s="35">
        <v>8.5</v>
      </c>
      <c r="E48" s="35">
        <v>4.2</v>
      </c>
      <c r="F48" s="35">
        <f t="shared" si="0"/>
        <v>49.411764705882355</v>
      </c>
      <c r="G48" s="35">
        <f t="shared" si="1"/>
        <v>110.5263157894737</v>
      </c>
      <c r="H48" s="5"/>
    </row>
    <row r="49" spans="1:8">
      <c r="A49" s="26" t="s">
        <v>26</v>
      </c>
      <c r="B49" s="43" t="s">
        <v>27</v>
      </c>
      <c r="C49" s="35">
        <v>533.29999999999995</v>
      </c>
      <c r="D49" s="35">
        <v>2211.1999999999998</v>
      </c>
      <c r="E49" s="35">
        <v>1062.3</v>
      </c>
      <c r="F49" s="35">
        <f t="shared" si="0"/>
        <v>48.041787264833573</v>
      </c>
      <c r="G49" s="73" t="s">
        <v>127</v>
      </c>
      <c r="H49" s="5"/>
    </row>
    <row r="50" spans="1:8" s="9" customFormat="1" hidden="1">
      <c r="A50" s="26" t="s">
        <v>96</v>
      </c>
      <c r="B50" s="43" t="s">
        <v>98</v>
      </c>
      <c r="C50" s="35">
        <v>0</v>
      </c>
      <c r="D50" s="35">
        <v>0</v>
      </c>
      <c r="E50" s="35">
        <v>0</v>
      </c>
      <c r="F50" s="35" t="e">
        <f t="shared" si="0"/>
        <v>#DIV/0!</v>
      </c>
      <c r="G50" s="35" t="e">
        <f t="shared" si="1"/>
        <v>#DIV/0!</v>
      </c>
      <c r="H50" s="5"/>
    </row>
    <row r="51" spans="1:8" s="9" customFormat="1" ht="38.25" hidden="1">
      <c r="A51" s="26" t="s">
        <v>97</v>
      </c>
      <c r="B51" s="43" t="s">
        <v>99</v>
      </c>
      <c r="C51" s="35"/>
      <c r="D51" s="35"/>
      <c r="E51" s="35"/>
      <c r="F51" s="35" t="e">
        <f t="shared" si="0"/>
        <v>#DIV/0!</v>
      </c>
      <c r="G51" s="35" t="e">
        <f t="shared" si="1"/>
        <v>#DIV/0!</v>
      </c>
      <c r="H51" s="5"/>
    </row>
    <row r="52" spans="1:8" s="14" customFormat="1">
      <c r="A52" s="66" t="s">
        <v>96</v>
      </c>
      <c r="B52" s="63" t="s">
        <v>98</v>
      </c>
      <c r="C52" s="59">
        <f t="shared" ref="C52:E54" si="10">C53</f>
        <v>4.5</v>
      </c>
      <c r="D52" s="59">
        <f t="shared" si="10"/>
        <v>0</v>
      </c>
      <c r="E52" s="59">
        <f t="shared" si="10"/>
        <v>0</v>
      </c>
      <c r="F52" s="59">
        <v>0</v>
      </c>
      <c r="G52" s="59">
        <f t="shared" ref="G52:G53" si="11">E52/C52*100</f>
        <v>0</v>
      </c>
      <c r="H52" s="15"/>
    </row>
    <row r="53" spans="1:8" s="14" customFormat="1" ht="38.25">
      <c r="A53" s="69" t="s">
        <v>97</v>
      </c>
      <c r="B53" s="71" t="s">
        <v>99</v>
      </c>
      <c r="C53" s="70">
        <v>4.5</v>
      </c>
      <c r="D53" s="70">
        <v>0</v>
      </c>
      <c r="E53" s="70">
        <v>0</v>
      </c>
      <c r="F53" s="70">
        <v>0</v>
      </c>
      <c r="G53" s="70">
        <f t="shared" si="11"/>
        <v>0</v>
      </c>
      <c r="H53" s="15"/>
    </row>
    <row r="54" spans="1:8">
      <c r="A54" s="66" t="s">
        <v>48</v>
      </c>
      <c r="B54" s="63" t="s">
        <v>28</v>
      </c>
      <c r="C54" s="59">
        <f t="shared" si="10"/>
        <v>2702.6</v>
      </c>
      <c r="D54" s="59">
        <f t="shared" si="10"/>
        <v>6588.7</v>
      </c>
      <c r="E54" s="59">
        <f t="shared" si="10"/>
        <v>3614</v>
      </c>
      <c r="F54" s="59">
        <f t="shared" si="0"/>
        <v>54.851488153960574</v>
      </c>
      <c r="G54" s="59">
        <f t="shared" si="1"/>
        <v>133.72308147709612</v>
      </c>
      <c r="H54" s="5"/>
    </row>
    <row r="55" spans="1:8">
      <c r="A55" s="26" t="s">
        <v>29</v>
      </c>
      <c r="B55" s="43" t="s">
        <v>30</v>
      </c>
      <c r="C55" s="35">
        <v>2702.6</v>
      </c>
      <c r="D55" s="35">
        <v>6588.7</v>
      </c>
      <c r="E55" s="35">
        <v>3614</v>
      </c>
      <c r="F55" s="35">
        <f t="shared" si="0"/>
        <v>54.851488153960574</v>
      </c>
      <c r="G55" s="35">
        <f t="shared" si="1"/>
        <v>133.72308147709612</v>
      </c>
      <c r="H55" s="5"/>
    </row>
    <row r="56" spans="1:8" ht="51" hidden="1">
      <c r="A56" s="26" t="s">
        <v>100</v>
      </c>
      <c r="B56" s="52" t="s">
        <v>102</v>
      </c>
      <c r="C56" s="35">
        <f t="shared" ref="C56:E56" si="12">C57</f>
        <v>0</v>
      </c>
      <c r="D56" s="35">
        <f t="shared" si="12"/>
        <v>0</v>
      </c>
      <c r="E56" s="35">
        <f t="shared" si="12"/>
        <v>0</v>
      </c>
      <c r="F56" s="35" t="e">
        <f t="shared" si="0"/>
        <v>#DIV/0!</v>
      </c>
      <c r="G56" s="35">
        <v>0</v>
      </c>
      <c r="H56" s="5"/>
    </row>
    <row r="57" spans="1:8" ht="25.5" hidden="1">
      <c r="A57" s="26" t="s">
        <v>101</v>
      </c>
      <c r="B57" s="52" t="s">
        <v>103</v>
      </c>
      <c r="C57" s="35">
        <v>0</v>
      </c>
      <c r="D57" s="35">
        <v>0</v>
      </c>
      <c r="E57" s="35">
        <v>0</v>
      </c>
      <c r="F57" s="35" t="e">
        <f t="shared" si="0"/>
        <v>#DIV/0!</v>
      </c>
      <c r="G57" s="35">
        <v>0</v>
      </c>
      <c r="H57" s="5"/>
    </row>
    <row r="58" spans="1:8" ht="25.5">
      <c r="A58" s="25" t="s">
        <v>31</v>
      </c>
      <c r="B58" s="40"/>
      <c r="C58" s="35">
        <f>C5-C36</f>
        <v>-949.800000000002</v>
      </c>
      <c r="D58" s="73">
        <f>D5-D36</f>
        <v>-7966.0999999999985</v>
      </c>
      <c r="E58" s="73">
        <f>E5-E36</f>
        <v>-1298.3999999999996</v>
      </c>
      <c r="F58" s="50"/>
      <c r="G58" s="50"/>
    </row>
    <row r="59" spans="1:8" ht="25.5">
      <c r="A59" s="62" t="s">
        <v>32</v>
      </c>
      <c r="B59" s="67"/>
      <c r="C59" s="65">
        <f t="shared" ref="C59" si="13">C61</f>
        <v>949.79999999999927</v>
      </c>
      <c r="D59" s="65">
        <f t="shared" ref="D59:E59" si="14">D61</f>
        <v>7966.0999999999985</v>
      </c>
      <c r="E59" s="65">
        <f t="shared" si="14"/>
        <v>1298.3999999999996</v>
      </c>
      <c r="F59" s="68"/>
      <c r="G59" s="68"/>
    </row>
    <row r="60" spans="1:8">
      <c r="A60" s="26" t="s">
        <v>2</v>
      </c>
      <c r="B60" s="40"/>
      <c r="C60" s="35"/>
      <c r="D60" s="35"/>
      <c r="E60" s="35"/>
      <c r="F60" s="50"/>
      <c r="G60" s="50"/>
    </row>
    <row r="61" spans="1:8" ht="25.5">
      <c r="A61" s="26" t="s">
        <v>33</v>
      </c>
      <c r="B61" s="40" t="s">
        <v>34</v>
      </c>
      <c r="C61" s="35">
        <f t="shared" ref="C61" si="15">C62+C63</f>
        <v>949.79999999999927</v>
      </c>
      <c r="D61" s="35">
        <f t="shared" ref="D61:E61" si="16">D62+D63</f>
        <v>7966.0999999999985</v>
      </c>
      <c r="E61" s="35">
        <f t="shared" si="16"/>
        <v>1298.3999999999996</v>
      </c>
      <c r="F61" s="50"/>
      <c r="G61" s="50"/>
    </row>
    <row r="62" spans="1:8" ht="25.5">
      <c r="A62" s="26" t="s">
        <v>35</v>
      </c>
      <c r="B62" s="40" t="s">
        <v>36</v>
      </c>
      <c r="C62" s="73">
        <v>-7329</v>
      </c>
      <c r="D62" s="35">
        <v>-28832.400000000001</v>
      </c>
      <c r="E62" s="35">
        <v>-10058.6</v>
      </c>
      <c r="F62" s="50"/>
      <c r="G62" s="50"/>
    </row>
    <row r="63" spans="1:8" ht="29.25" customHeight="1">
      <c r="A63" s="26" t="s">
        <v>37</v>
      </c>
      <c r="B63" s="40" t="s">
        <v>38</v>
      </c>
      <c r="C63" s="73">
        <v>8278.7999999999993</v>
      </c>
      <c r="D63" s="35">
        <v>36798.5</v>
      </c>
      <c r="E63" s="35">
        <v>11357</v>
      </c>
      <c r="F63" s="50"/>
      <c r="G63" s="50"/>
    </row>
    <row r="64" spans="1:8">
      <c r="A64" s="27"/>
      <c r="B64" s="27"/>
      <c r="C64" s="27"/>
      <c r="D64" s="27"/>
      <c r="E64" s="27"/>
      <c r="F64" s="27"/>
      <c r="G64" s="27"/>
    </row>
    <row r="65" spans="1:7">
      <c r="A65" s="27"/>
      <c r="B65" s="27"/>
      <c r="C65" s="27"/>
      <c r="D65" s="27"/>
      <c r="E65" s="27"/>
      <c r="F65" s="27"/>
      <c r="G65" s="27"/>
    </row>
    <row r="66" spans="1:7">
      <c r="A66" s="27"/>
      <c r="B66" s="27"/>
      <c r="C66" s="27"/>
      <c r="D66" s="27"/>
      <c r="E66" s="27"/>
      <c r="F66" s="27"/>
      <c r="G66" s="27"/>
    </row>
    <row r="67" spans="1:7" ht="14.25">
      <c r="A67" s="74" t="s">
        <v>110</v>
      </c>
      <c r="B67" s="74"/>
      <c r="C67" s="74"/>
      <c r="D67" s="74"/>
      <c r="E67" s="74"/>
      <c r="F67" s="74"/>
      <c r="G67" s="74"/>
    </row>
    <row r="68" spans="1:7">
      <c r="A68" s="27"/>
      <c r="B68" s="27"/>
      <c r="C68" s="27"/>
      <c r="D68" s="27"/>
      <c r="E68" s="27"/>
      <c r="F68" s="27"/>
      <c r="G68" s="27"/>
    </row>
  </sheetData>
  <mergeCells count="2">
    <mergeCell ref="A67:G67"/>
    <mergeCell ref="A2:G2"/>
  </mergeCells>
  <pageMargins left="0.7" right="0.7" top="0.75" bottom="0.75" header="0.3" footer="0.3"/>
  <pageSetup paperSize="9" scale="7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E5" sqref="E5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77" t="s">
        <v>117</v>
      </c>
      <c r="B2" s="74"/>
      <c r="C2" s="74"/>
      <c r="D2" s="74"/>
      <c r="E2" s="74"/>
      <c r="F2" s="74"/>
      <c r="G2" s="74"/>
      <c r="H2" s="6"/>
    </row>
    <row r="3" spans="1:8">
      <c r="A3" s="17"/>
      <c r="B3" s="17"/>
      <c r="C3" s="17"/>
      <c r="D3" s="17"/>
      <c r="E3" s="17"/>
      <c r="F3" s="17"/>
      <c r="G3" s="18"/>
      <c r="H3" s="6"/>
    </row>
    <row r="4" spans="1:8" ht="90" customHeight="1">
      <c r="A4" s="45" t="s">
        <v>39</v>
      </c>
      <c r="B4" s="45" t="s">
        <v>40</v>
      </c>
      <c r="C4" s="45" t="s">
        <v>118</v>
      </c>
      <c r="D4" s="45" t="s">
        <v>119</v>
      </c>
      <c r="E4" s="45" t="s">
        <v>120</v>
      </c>
      <c r="F4" s="45" t="s">
        <v>111</v>
      </c>
      <c r="G4" s="45" t="s">
        <v>109</v>
      </c>
      <c r="H4" s="6"/>
    </row>
    <row r="5" spans="1:8" ht="78" customHeight="1">
      <c r="A5" s="46" t="s">
        <v>41</v>
      </c>
      <c r="B5" s="49">
        <v>7</v>
      </c>
      <c r="C5" s="47">
        <v>1776.1</v>
      </c>
      <c r="D5" s="47">
        <v>5872.7</v>
      </c>
      <c r="E5" s="47">
        <v>2980.1</v>
      </c>
      <c r="F5" s="47">
        <f>E5/D5*100</f>
        <v>50.74497249987229</v>
      </c>
      <c r="G5" s="47">
        <f>E5/C5*100</f>
        <v>167.78897584595461</v>
      </c>
      <c r="H5" s="6"/>
    </row>
    <row r="6" spans="1:8" ht="61.5" customHeight="1">
      <c r="A6" s="48" t="s">
        <v>42</v>
      </c>
      <c r="B6" s="49">
        <v>5.4</v>
      </c>
      <c r="C6" s="47">
        <v>1310.5</v>
      </c>
      <c r="D6" s="47">
        <v>3810</v>
      </c>
      <c r="E6" s="47">
        <v>1615.3</v>
      </c>
      <c r="F6" s="47">
        <f>E6/D6*100</f>
        <v>42.396325459317588</v>
      </c>
      <c r="G6" s="47">
        <f>E6/C6*100</f>
        <v>123.2582983594048</v>
      </c>
      <c r="H6" s="6"/>
    </row>
    <row r="7" spans="1:8">
      <c r="A7" s="17"/>
      <c r="B7" s="17"/>
      <c r="C7" s="17"/>
      <c r="D7" s="17"/>
      <c r="E7" s="17"/>
      <c r="F7" s="17"/>
      <c r="G7" s="17"/>
      <c r="H7" s="6"/>
    </row>
    <row r="8" spans="1:8">
      <c r="A8" s="17"/>
      <c r="B8" s="17"/>
      <c r="C8" s="17"/>
      <c r="D8" s="17"/>
      <c r="E8" s="17"/>
      <c r="F8" s="17"/>
      <c r="G8" s="17"/>
      <c r="H8" s="6"/>
    </row>
    <row r="9" spans="1:8">
      <c r="A9" s="17"/>
      <c r="B9" s="17"/>
      <c r="C9" s="17"/>
      <c r="D9" s="17"/>
      <c r="E9" s="17"/>
      <c r="F9" s="17"/>
      <c r="G9" s="17"/>
      <c r="H9" s="6"/>
    </row>
    <row r="10" spans="1:8">
      <c r="A10" s="74" t="s">
        <v>110</v>
      </c>
      <c r="B10" s="74"/>
      <c r="C10" s="74"/>
      <c r="D10" s="74"/>
      <c r="E10" s="74"/>
      <c r="F10" s="74"/>
      <c r="G10" s="74"/>
      <c r="H10" s="6"/>
    </row>
    <row r="11" spans="1:8">
      <c r="A11" s="17"/>
      <c r="B11" s="17"/>
      <c r="C11" s="17"/>
      <c r="D11" s="17"/>
      <c r="E11" s="17"/>
      <c r="F11" s="17"/>
      <c r="G11" s="17"/>
      <c r="H11" s="6"/>
    </row>
    <row r="12" spans="1:8">
      <c r="A12" s="17"/>
      <c r="B12" s="17"/>
      <c r="C12" s="17"/>
      <c r="D12" s="17"/>
      <c r="E12" s="17"/>
      <c r="F12" s="17"/>
      <c r="G12" s="17"/>
      <c r="H12" s="6"/>
    </row>
    <row r="13" spans="1:8">
      <c r="A13" s="17"/>
      <c r="B13" s="17"/>
      <c r="C13" s="17"/>
      <c r="D13" s="17"/>
      <c r="E13" s="17"/>
      <c r="F13" s="17"/>
      <c r="G13" s="17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C11" sqref="C11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6">
      <c r="A1" s="6"/>
      <c r="B1" s="6"/>
      <c r="C1" s="6"/>
      <c r="D1" s="6"/>
      <c r="E1" s="6"/>
      <c r="F1" s="6"/>
    </row>
    <row r="2" spans="1:6" ht="96" customHeight="1">
      <c r="A2" s="77" t="s">
        <v>121</v>
      </c>
      <c r="B2" s="74"/>
      <c r="C2" s="74"/>
      <c r="D2" s="74"/>
      <c r="E2" s="74"/>
      <c r="F2" s="74"/>
    </row>
    <row r="3" spans="1:6">
      <c r="A3" s="17"/>
      <c r="B3" s="17"/>
      <c r="C3" s="17"/>
      <c r="D3" s="17"/>
      <c r="E3" s="17"/>
      <c r="F3" s="18"/>
    </row>
    <row r="4" spans="1:6" ht="83.25" customHeight="1">
      <c r="A4" s="19" t="s">
        <v>44</v>
      </c>
      <c r="B4" s="20" t="s">
        <v>118</v>
      </c>
      <c r="C4" s="20" t="s">
        <v>119</v>
      </c>
      <c r="D4" s="20" t="s">
        <v>120</v>
      </c>
      <c r="E4" s="20" t="s">
        <v>111</v>
      </c>
      <c r="F4" s="20" t="s">
        <v>109</v>
      </c>
    </row>
    <row r="5" spans="1:6" s="3" customFormat="1" ht="75.75" customHeight="1">
      <c r="A5" s="53" t="s">
        <v>49</v>
      </c>
      <c r="B5" s="22">
        <v>0</v>
      </c>
      <c r="C5" s="72">
        <v>2</v>
      </c>
      <c r="D5" s="72">
        <v>0</v>
      </c>
      <c r="E5" s="72">
        <f t="shared" ref="E5:E11" si="0">D5/C5*100</f>
        <v>0</v>
      </c>
      <c r="F5" s="72">
        <v>0</v>
      </c>
    </row>
    <row r="6" spans="1:6" s="4" customFormat="1" ht="74.25" customHeight="1">
      <c r="A6" s="54" t="s">
        <v>50</v>
      </c>
      <c r="B6" s="22">
        <v>2.5</v>
      </c>
      <c r="C6" s="72">
        <v>2</v>
      </c>
      <c r="D6" s="72">
        <v>0</v>
      </c>
      <c r="E6" s="72">
        <f t="shared" si="0"/>
        <v>0</v>
      </c>
      <c r="F6" s="72">
        <f t="shared" ref="F6:F10" si="1">D6/B6*100</f>
        <v>0</v>
      </c>
    </row>
    <row r="7" spans="1:6" ht="82.5" customHeight="1">
      <c r="A7" s="10" t="s">
        <v>107</v>
      </c>
      <c r="B7" s="22">
        <v>497.6</v>
      </c>
      <c r="C7" s="73">
        <v>15459.7</v>
      </c>
      <c r="D7" s="73">
        <v>1746.6</v>
      </c>
      <c r="E7" s="72">
        <f t="shared" si="0"/>
        <v>11.297761276092032</v>
      </c>
      <c r="F7" s="72" t="s">
        <v>126</v>
      </c>
    </row>
    <row r="8" spans="1:6" ht="96" customHeight="1">
      <c r="A8" s="11" t="s">
        <v>47</v>
      </c>
      <c r="B8" s="22">
        <v>0</v>
      </c>
      <c r="C8" s="72">
        <v>15</v>
      </c>
      <c r="D8" s="72">
        <v>0</v>
      </c>
      <c r="E8" s="72">
        <f t="shared" si="0"/>
        <v>0</v>
      </c>
      <c r="F8" s="72">
        <v>0</v>
      </c>
    </row>
    <row r="9" spans="1:6" ht="69.75" customHeight="1">
      <c r="A9" s="12" t="s">
        <v>46</v>
      </c>
      <c r="B9" s="22">
        <v>533.29999999999995</v>
      </c>
      <c r="C9" s="72">
        <v>2211.1999999999998</v>
      </c>
      <c r="D9" s="72">
        <v>1062.3</v>
      </c>
      <c r="E9" s="72">
        <f t="shared" si="0"/>
        <v>48.041787264833573</v>
      </c>
      <c r="F9" s="72" t="s">
        <v>127</v>
      </c>
    </row>
    <row r="10" spans="1:6" s="8" customFormat="1" ht="57.75" customHeight="1">
      <c r="A10" s="12" t="s">
        <v>104</v>
      </c>
      <c r="B10" s="22">
        <v>2702.6</v>
      </c>
      <c r="C10" s="72">
        <v>6161.3</v>
      </c>
      <c r="D10" s="72">
        <v>3186.6</v>
      </c>
      <c r="E10" s="72">
        <f t="shared" si="0"/>
        <v>51.719604628893244</v>
      </c>
      <c r="F10" s="72">
        <f t="shared" si="1"/>
        <v>117.90868052986015</v>
      </c>
    </row>
    <row r="11" spans="1:6" ht="27.75" customHeight="1">
      <c r="A11" s="23" t="s">
        <v>45</v>
      </c>
      <c r="B11" s="21">
        <f>SUM(B5:B10)</f>
        <v>3736</v>
      </c>
      <c r="C11" s="21">
        <f>SUM(C5:C10)</f>
        <v>23851.200000000001</v>
      </c>
      <c r="D11" s="21">
        <f>SUM(D5:D10)</f>
        <v>5995.5</v>
      </c>
      <c r="E11" s="21">
        <f t="shared" si="0"/>
        <v>25.137100020124777</v>
      </c>
      <c r="F11" s="21">
        <f t="shared" ref="F11" si="2">D11/B11*100</f>
        <v>160.47912205567451</v>
      </c>
    </row>
    <row r="12" spans="1:6">
      <c r="A12" s="17"/>
      <c r="B12" s="24"/>
      <c r="C12" s="17"/>
      <c r="D12" s="17"/>
      <c r="E12" s="17"/>
      <c r="F12" s="17"/>
    </row>
    <row r="13" spans="1:6">
      <c r="A13" s="17"/>
      <c r="B13" s="17"/>
      <c r="C13" s="17"/>
      <c r="D13" s="17"/>
      <c r="E13" s="17"/>
      <c r="F13" s="17"/>
    </row>
    <row r="14" spans="1:6">
      <c r="A14" s="17"/>
      <c r="B14" s="17"/>
      <c r="C14" s="17"/>
      <c r="D14" s="17"/>
      <c r="E14" s="17"/>
      <c r="F14" s="17"/>
    </row>
    <row r="15" spans="1:6">
      <c r="A15" s="74" t="s">
        <v>110</v>
      </c>
      <c r="B15" s="74"/>
      <c r="C15" s="74"/>
      <c r="D15" s="74"/>
      <c r="E15" s="74"/>
      <c r="F15" s="74"/>
    </row>
    <row r="16" spans="1:6">
      <c r="A16" s="17"/>
      <c r="B16" s="17"/>
      <c r="C16" s="17"/>
      <c r="D16" s="17"/>
      <c r="E16" s="17"/>
      <c r="F16" s="17"/>
    </row>
    <row r="17" spans="1:6">
      <c r="A17" s="17"/>
      <c r="B17" s="17"/>
      <c r="C17" s="17"/>
      <c r="D17" s="17"/>
      <c r="E17" s="17"/>
      <c r="F17" s="17"/>
    </row>
  </sheetData>
  <mergeCells count="2">
    <mergeCell ref="A2:F2"/>
    <mergeCell ref="A15:F1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2026-07-21T05:58:13Z</cp:lastPrinted>
  <dcterms:created xsi:type="dcterms:W3CDTF">2017-04-17T10:25:39Z</dcterms:created>
  <dcterms:modified xsi:type="dcterms:W3CDTF">2026-07-21T07:04:51Z</dcterms:modified>
</cp:coreProperties>
</file>