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385" yWindow="-60" windowWidth="14445" windowHeight="12465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1'!$D$20</definedName>
  </definedNames>
  <calcPr calcId="124519" iterate="1"/>
</workbook>
</file>

<file path=xl/calcChain.xml><?xml version="1.0" encoding="utf-8"?>
<calcChain xmlns="http://schemas.openxmlformats.org/spreadsheetml/2006/main">
  <c r="F6" i="3"/>
  <c r="F5"/>
  <c r="G37" i="1"/>
  <c r="G39"/>
  <c r="G41"/>
  <c r="G42"/>
  <c r="G46"/>
  <c r="G47"/>
  <c r="G48"/>
  <c r="G51"/>
  <c r="G52"/>
  <c r="G53"/>
  <c r="G54"/>
  <c r="F53"/>
  <c r="F54"/>
  <c r="F37"/>
  <c r="F38"/>
  <c r="F39"/>
  <c r="F40"/>
  <c r="F41"/>
  <c r="F42"/>
  <c r="F43"/>
  <c r="F44"/>
  <c r="F45"/>
  <c r="F46"/>
  <c r="F47"/>
  <c r="F48"/>
  <c r="F49"/>
  <c r="F50"/>
  <c r="F51"/>
  <c r="F52"/>
  <c r="G8"/>
  <c r="G9"/>
  <c r="G11"/>
  <c r="G12"/>
  <c r="G13"/>
  <c r="G15"/>
  <c r="G16"/>
  <c r="G17"/>
  <c r="G18"/>
  <c r="G19"/>
  <c r="G20"/>
  <c r="G22"/>
  <c r="G24"/>
  <c r="G25"/>
  <c r="G26"/>
  <c r="G27"/>
  <c r="G28"/>
  <c r="G29"/>
  <c r="G30"/>
  <c r="G31"/>
  <c r="G32"/>
  <c r="G33"/>
  <c r="F8"/>
  <c r="F9"/>
  <c r="F10"/>
  <c r="F11"/>
  <c r="F12"/>
  <c r="F13"/>
  <c r="F15"/>
  <c r="F18"/>
  <c r="F20"/>
  <c r="F21"/>
  <c r="F22"/>
  <c r="F23"/>
  <c r="F24"/>
  <c r="F25"/>
  <c r="F26"/>
  <c r="F27"/>
  <c r="F28"/>
  <c r="F29"/>
  <c r="F30"/>
  <c r="F31"/>
  <c r="F32"/>
  <c r="E41" l="1"/>
  <c r="D17"/>
  <c r="E17"/>
  <c r="E7" l="1"/>
  <c r="E5" s="1"/>
  <c r="C49"/>
  <c r="E24"/>
  <c r="D24"/>
  <c r="D31"/>
  <c r="E31"/>
  <c r="C31"/>
  <c r="D25"/>
  <c r="E25"/>
  <c r="C25"/>
  <c r="C17"/>
  <c r="D13"/>
  <c r="D7" s="1"/>
  <c r="D5" s="1"/>
  <c r="E13"/>
  <c r="D11"/>
  <c r="E11"/>
  <c r="C13"/>
  <c r="C11"/>
  <c r="D8"/>
  <c r="E8"/>
  <c r="C8"/>
  <c r="F9" i="3"/>
  <c r="F10"/>
  <c r="E8"/>
  <c r="E9"/>
  <c r="E11"/>
  <c r="E36" i="1"/>
  <c r="F36" s="1"/>
  <c r="E5" i="3"/>
  <c r="E6"/>
  <c r="D36" i="1"/>
  <c r="C36"/>
  <c r="D12" i="3"/>
  <c r="C12"/>
  <c r="B12"/>
  <c r="E49" i="1"/>
  <c r="D49"/>
  <c r="C58"/>
  <c r="C56" s="1"/>
  <c r="C51"/>
  <c r="C46"/>
  <c r="C43"/>
  <c r="C41"/>
  <c r="E7" i="3"/>
  <c r="G36" i="1" l="1"/>
  <c r="C24"/>
  <c r="C7"/>
  <c r="C34"/>
  <c r="D53"/>
  <c r="E53"/>
  <c r="D51"/>
  <c r="E51"/>
  <c r="D46"/>
  <c r="E46"/>
  <c r="D43"/>
  <c r="E43"/>
  <c r="D41"/>
  <c r="C5" l="1"/>
  <c r="C55" s="1"/>
  <c r="F7"/>
  <c r="G7"/>
  <c r="D34"/>
  <c r="E34"/>
  <c r="G34" s="1"/>
  <c r="F34" l="1"/>
  <c r="D55"/>
  <c r="G5"/>
  <c r="F5"/>
  <c r="G6" i="2" l="1"/>
  <c r="G5"/>
  <c r="F12" i="3" l="1"/>
  <c r="E12"/>
  <c r="F6" i="2"/>
  <c r="E55" i="1" l="1"/>
  <c r="D58"/>
  <c r="D56" s="1"/>
  <c r="E58"/>
  <c r="E56" s="1"/>
  <c r="F5" i="2" l="1"/>
</calcChain>
</file>

<file path=xl/sharedStrings.xml><?xml version="1.0" encoding="utf-8"?>
<sst xmlns="http://schemas.openxmlformats.org/spreadsheetml/2006/main" count="150" uniqueCount="137">
  <si>
    <t>Наименование показателя</t>
  </si>
  <si>
    <t>Код бюджетной классификации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</si>
  <si>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</si>
  <si>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</si>
  <si>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</si>
  <si>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</si>
  <si>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</si>
  <si>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</si>
  <si>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</si>
  <si>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</si>
  <si>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</si>
  <si>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</si>
  <si>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</si>
  <si>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</si>
  <si>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</si>
  <si>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</si>
  <si>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</si>
  <si>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</si>
  <si>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</si>
  <si>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</si>
  <si>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</si>
  <si>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</si>
  <si>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</si>
  <si>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</si>
  <si>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</si>
  <si>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</si>
  <si>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</si>
  <si>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</si>
  <si>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</si>
  <si>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</si>
  <si>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</si>
  <si>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</si>
  <si>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</si>
  <si>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</si>
  <si>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</si>
  <si>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</si>
  <si>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</si>
  <si>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</si>
  <si>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</si>
  <si>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</si>
  <si>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</si>
  <si>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</si>
  <si>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</si>
  <si>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Е.А. Малышева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</si>
  <si>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</si>
  <si>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</si>
  <si>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Е.А. Малышева</t>
  </si>
  <si>
    <t>Начальник финансового управления                                                                                                 Е.А. Малышева</t>
  </si>
  <si>
    <t>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</si>
  <si>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</si>
  <si>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</si>
  <si>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</si>
  <si>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>Муниципальная программа «Повышение безопасности дорожного движения в Свободинском муниципальном образовании Базарно-Карабулакского муниципального района»</t>
  </si>
  <si>
    <t>Доходы бюджета, всего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</si>
  <si>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</si>
  <si>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</si>
  <si>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</si>
  <si>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</si>
  <si>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 xml:space="preserve">Налоги на товары ( работы, услуги) реализуемые на территории Российской Федерации 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</si>
  <si>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</si>
  <si>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</si>
  <si>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</si>
  <si>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</si>
  <si>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</si>
  <si>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</si>
  <si>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</si>
  <si>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</si>
  <si>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</si>
  <si>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</si>
  <si>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</si>
  <si>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11105010000000120</t>
  </si>
  <si>
    <t xml:space="preserve">Доходы получаемые в виде арендной платы </t>
  </si>
  <si>
    <t>11105020000000120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</si>
  <si>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 учреждений ( за исключением имущества бюджетных и автономных учреждений)</t>
  </si>
  <si>
    <t>11105030000000120</t>
  </si>
  <si>
    <t>Доходы от продажи материальных и нематериальных активов</t>
  </si>
  <si>
    <t>11406000000000430</t>
  </si>
  <si>
    <t>Штрафы, санкции, возмещение ущерба</t>
  </si>
  <si>
    <t>11651000020000140</t>
  </si>
  <si>
    <t>11701000000000180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</si>
  <si>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</si>
  <si>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</si>
  <si>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</si>
  <si>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</si>
  <si>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</si>
  <si>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20215001130001151</t>
  </si>
  <si>
    <t>20216001130001151</t>
  </si>
  <si>
    <t>Субсидии бюджетам муницпальных районов и поселений области на поддержку отрасли культуры</t>
  </si>
  <si>
    <t xml:space="preserve"> 2 02 25 519 13 0000 150</t>
  </si>
  <si>
    <t>Субсидии на бюджетам сельких поселений</t>
  </si>
  <si>
    <t>20225519130000150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</si>
  <si>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</si>
  <si>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20235118130000151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</si>
  <si>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</si>
  <si>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</si>
  <si>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</si>
  <si>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20249999130000151</t>
  </si>
  <si>
    <t>Возврат прочих остатков</t>
  </si>
  <si>
    <t>21960010130000150</t>
  </si>
  <si>
    <t>Муниципальная программа "Текущий ремонт и укрепление материально-технической базы МБУК "КДЦ Свободинского МО" на 2022 год"</t>
  </si>
  <si>
    <t>% исполнения плана                       2023 года</t>
  </si>
  <si>
    <t>% исполнения 2023 года к 2022 году</t>
  </si>
  <si>
    <t>% исполнения плана 2023 года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</si>
  <si>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</si>
  <si>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</si>
  <si>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</si>
  <si>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</si>
  <si>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Межбюджетные трансферты  общего характера бюджетам бюджетной системы Российской Федерации</t>
  </si>
  <si>
    <t>Прочие межбюджетные трансферты общего характера</t>
  </si>
  <si>
    <t>00 1400 0000000000 000</t>
  </si>
  <si>
    <t>00 1403 0000000000 000</t>
  </si>
  <si>
    <t>Муниципальная программа "Ремонт и содержание автомобильных дорог общего пользования местного значения в границах Свободинского муниципального образования Базарно-Карабулакского муниципального района"</t>
  </si>
  <si>
    <t>Муниципальная программа "Развитие культуры Свободинского муниципального образования Базарно-Карабулакского муниципального района"</t>
  </si>
  <si>
    <t>Обеспечение проведения выборов и референдумов</t>
  </si>
  <si>
    <t>00 0107 0000000000 000</t>
  </si>
  <si>
    <t>св. 2,5 раза</t>
  </si>
  <si>
    <t>св. 2,7 раза</t>
  </si>
  <si>
    <t>Прочие неналоговые доходы</t>
  </si>
  <si>
    <t xml:space="preserve">Сведения об исполнении бюджета Свободинского муниципального образования                                                                                                  Базарно-Карабулакского муниципального района 
на 1 января 2024 года
</t>
  </si>
  <si>
    <t>Исполнено на 1 января 2023 г.</t>
  </si>
  <si>
    <t>Утвержденные бюджетные назначения на                        1 января 2024 г.</t>
  </si>
  <si>
    <t>Исполнено на 1 января 2024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</si>
  <si>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Свободинскому муниципальному образованию Базарно-Карабулакского муниципального района
на 1 января 2024 года
</t>
  </si>
  <si>
    <t>Исполнено на 1 января 2023 г. (тыс.руб)</t>
  </si>
  <si>
    <t>Утвержденные бюджетные назначения на           1 января 2024 г. (тыс.руб)</t>
  </si>
  <si>
    <t>Исполнено на 1 января 2024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</si>
  <si>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Свободинского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января 2024 года     
</t>
  </si>
  <si>
    <t>св. 2,4 раза</t>
  </si>
  <si>
    <t>св. 78,3 раза</t>
  </si>
  <si>
    <t>св. 2 раз</t>
  </si>
  <si>
    <t>св. 2,8 раза</t>
  </si>
  <si>
    <t>св. 2,6 раза</t>
  </si>
  <si>
    <t>св. 11,6 раз</t>
  </si>
  <si>
    <t>св. 4,5 раз</t>
  </si>
  <si>
    <t>св. 4,1 раза</t>
  </si>
  <si>
    <t>св. 299,2 раз</t>
  </si>
  <si>
    <t>Результат исполнения бюджета (дефицит “-”, профицит “+“)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</si>
</sst>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i/>
      <sz val="1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2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7" fillId="0" borderId="0"/>
    <xf numFmtId="0" fontId="8" fillId="0" borderId="0">
      <alignment horizontal="center"/>
    </xf>
    <xf numFmtId="0" fontId="9" fillId="0" borderId="4">
      <alignment horizontal="center"/>
    </xf>
    <xf numFmtId="0" fontId="10" fillId="0" borderId="0">
      <alignment horizontal="right"/>
    </xf>
    <xf numFmtId="0" fontId="8" fillId="0" borderId="0"/>
    <xf numFmtId="0" fontId="11" fillId="0" borderId="0"/>
    <xf numFmtId="0" fontId="11" fillId="0" borderId="5"/>
    <xf numFmtId="0" fontId="9" fillId="0" borderId="6">
      <alignment horizontal="center"/>
    </xf>
    <xf numFmtId="0" fontId="10" fillId="0" borderId="7">
      <alignment horizontal="right"/>
    </xf>
    <xf numFmtId="0" fontId="9" fillId="0" borderId="0"/>
    <xf numFmtId="0" fontId="9" fillId="0" borderId="8">
      <alignment horizontal="right"/>
    </xf>
    <xf numFmtId="49" fontId="9" fillId="0" borderId="9">
      <alignment horizontal="center"/>
    </xf>
    <xf numFmtId="0" fontId="10" fillId="0" borderId="10">
      <alignment horizontal="right"/>
    </xf>
    <xf numFmtId="0" fontId="12" fillId="0" borderId="0"/>
    <xf numFmtId="166" fontId="9" fillId="0" borderId="11">
      <alignment horizontal="center"/>
    </xf>
    <xf numFmtId="0" fontId="9" fillId="0" borderId="0">
      <alignment horizontal="left"/>
    </xf>
    <xf numFmtId="49" fontId="9" fillId="0" borderId="0"/>
    <xf numFmtId="49" fontId="9" fillId="0" borderId="8">
      <alignment horizontal="right" vertical="center"/>
    </xf>
    <xf numFmtId="49" fontId="9" fillId="0" borderId="11">
      <alignment horizontal="center" vertical="center"/>
    </xf>
    <xf numFmtId="0" fontId="9" fillId="0" borderId="4">
      <alignment horizontal="left" wrapText="1"/>
    </xf>
    <xf numFmtId="49" fontId="9" fillId="0" borderId="11">
      <alignment horizontal="center"/>
    </xf>
    <xf numFmtId="0" fontId="9" fillId="0" borderId="12">
      <alignment horizontal="left" wrapText="1"/>
    </xf>
    <xf numFmtId="49" fontId="9" fillId="0" borderId="8">
      <alignment horizontal="right"/>
    </xf>
    <xf numFmtId="0" fontId="9" fillId="0" borderId="13">
      <alignment horizontal="left"/>
    </xf>
    <xf numFmtId="49" fontId="9" fillId="0" borderId="13"/>
    <xf numFmtId="49" fontId="9" fillId="0" borderId="8"/>
    <xf numFmtId="49" fontId="9" fillId="0" borderId="14">
      <alignment horizontal="center"/>
    </xf>
    <xf numFmtId="0" fontId="8" fillId="0" borderId="4">
      <alignment horizontal="center"/>
    </xf>
    <xf numFmtId="0" fontId="9" fillId="0" borderId="15">
      <alignment horizontal="center" vertical="top" wrapText="1"/>
    </xf>
    <xf numFmtId="49" fontId="9" fillId="0" borderId="15">
      <alignment horizontal="center" vertical="top" wrapText="1"/>
    </xf>
    <xf numFmtId="0" fontId="7" fillId="0" borderId="16"/>
    <xf numFmtId="0" fontId="7" fillId="0" borderId="7"/>
    <xf numFmtId="0" fontId="9" fillId="0" borderId="15">
      <alignment horizontal="center" vertical="center"/>
    </xf>
    <xf numFmtId="0" fontId="9" fillId="0" borderId="6">
      <alignment horizontal="center" vertical="center"/>
    </xf>
    <xf numFmtId="49" fontId="9" fillId="0" borderId="6">
      <alignment horizontal="center" vertical="center"/>
    </xf>
    <xf numFmtId="0" fontId="9" fillId="0" borderId="17">
      <alignment horizontal="left" wrapText="1"/>
    </xf>
    <xf numFmtId="49" fontId="9" fillId="0" borderId="18">
      <alignment horizontal="center" wrapText="1"/>
    </xf>
    <xf numFmtId="49" fontId="9" fillId="0" borderId="19">
      <alignment horizontal="center"/>
    </xf>
    <xf numFmtId="4" fontId="9" fillId="0" borderId="19">
      <alignment horizontal="right" shrinkToFit="1"/>
    </xf>
    <xf numFmtId="0" fontId="9" fillId="0" borderId="20">
      <alignment horizontal="left" wrapText="1"/>
    </xf>
    <xf numFmtId="49" fontId="9" fillId="0" borderId="21">
      <alignment horizontal="center" shrinkToFit="1"/>
    </xf>
    <xf numFmtId="49" fontId="9" fillId="0" borderId="22">
      <alignment horizontal="center"/>
    </xf>
    <xf numFmtId="4" fontId="9" fillId="0" borderId="22">
      <alignment horizontal="right" shrinkToFit="1"/>
    </xf>
    <xf numFmtId="0" fontId="9" fillId="0" borderId="23">
      <alignment horizontal="left" wrapText="1" indent="2"/>
    </xf>
    <xf numFmtId="49" fontId="9" fillId="0" borderId="24">
      <alignment horizontal="center" shrinkToFit="1"/>
    </xf>
    <xf numFmtId="49" fontId="9" fillId="0" borderId="25">
      <alignment horizontal="center"/>
    </xf>
    <xf numFmtId="4" fontId="9" fillId="0" borderId="25">
      <alignment horizontal="right" shrinkToFit="1"/>
    </xf>
    <xf numFmtId="49" fontId="9" fillId="0" borderId="0">
      <alignment horizontal="right"/>
    </xf>
    <xf numFmtId="0" fontId="8" fillId="0" borderId="7">
      <alignment horizontal="center"/>
    </xf>
    <xf numFmtId="0" fontId="9" fillId="0" borderId="6">
      <alignment horizontal="center" vertical="center" shrinkToFit="1"/>
    </xf>
    <xf numFmtId="49" fontId="9" fillId="0" borderId="6">
      <alignment horizontal="center" vertical="center" shrinkToFit="1"/>
    </xf>
    <xf numFmtId="49" fontId="7" fillId="0" borderId="7"/>
    <xf numFmtId="0" fontId="9" fillId="0" borderId="18">
      <alignment horizontal="center" shrinkToFit="1"/>
    </xf>
    <xf numFmtId="4" fontId="9" fillId="0" borderId="26">
      <alignment horizontal="right" shrinkToFit="1"/>
    </xf>
    <xf numFmtId="49" fontId="7" fillId="0" borderId="10"/>
    <xf numFmtId="0" fontId="9" fillId="0" borderId="21">
      <alignment horizontal="center" shrinkToFit="1"/>
    </xf>
    <xf numFmtId="167" fontId="9" fillId="0" borderId="22">
      <alignment horizontal="right" shrinkToFit="1"/>
    </xf>
    <xf numFmtId="167" fontId="9" fillId="0" borderId="27">
      <alignment horizontal="right" shrinkToFit="1"/>
    </xf>
    <xf numFmtId="0" fontId="9" fillId="0" borderId="28">
      <alignment horizontal="left" wrapText="1"/>
    </xf>
    <xf numFmtId="49" fontId="9" fillId="0" borderId="24">
      <alignment horizontal="center" wrapText="1"/>
    </xf>
    <xf numFmtId="49" fontId="9" fillId="0" borderId="25">
      <alignment horizontal="center" wrapText="1"/>
    </xf>
    <xf numFmtId="4" fontId="9" fillId="0" borderId="25">
      <alignment horizontal="right" wrapText="1"/>
    </xf>
    <xf numFmtId="4" fontId="9" fillId="0" borderId="23">
      <alignment horizontal="right" wrapText="1"/>
    </xf>
    <xf numFmtId="0" fontId="7" fillId="0" borderId="10">
      <alignment wrapText="1"/>
    </xf>
    <xf numFmtId="0" fontId="9" fillId="0" borderId="29">
      <alignment horizontal="left" wrapText="1"/>
    </xf>
    <xf numFmtId="49" fontId="9" fillId="0" borderId="30">
      <alignment horizontal="center" shrinkToFit="1"/>
    </xf>
    <xf numFmtId="49" fontId="9" fillId="0" borderId="31">
      <alignment horizontal="center"/>
    </xf>
    <xf numFmtId="4" fontId="9" fillId="0" borderId="31">
      <alignment horizontal="right" shrinkToFit="1"/>
    </xf>
    <xf numFmtId="49" fontId="9" fillId="0" borderId="32">
      <alignment horizontal="center"/>
    </xf>
    <xf numFmtId="0" fontId="7" fillId="0" borderId="10"/>
    <xf numFmtId="0" fontId="12" fillId="0" borderId="13"/>
    <xf numFmtId="0" fontId="12" fillId="0" borderId="33"/>
    <xf numFmtId="0" fontId="9" fillId="0" borderId="0">
      <alignment wrapText="1"/>
    </xf>
    <xf numFmtId="49" fontId="9" fillId="0" borderId="0">
      <alignment wrapText="1"/>
    </xf>
    <xf numFmtId="49" fontId="9" fillId="0" borderId="0">
      <alignment horizontal="center"/>
    </xf>
    <xf numFmtId="49" fontId="13" fillId="0" borderId="0"/>
    <xf numFmtId="0" fontId="9" fillId="0" borderId="4">
      <alignment horizontal="left"/>
    </xf>
    <xf numFmtId="49" fontId="9" fillId="0" borderId="4">
      <alignment horizontal="left"/>
    </xf>
    <xf numFmtId="0" fontId="9" fillId="0" borderId="4">
      <alignment horizontal="center" shrinkToFit="1"/>
    </xf>
    <xf numFmtId="49" fontId="9" fillId="0" borderId="4">
      <alignment horizontal="center" vertical="center" shrinkToFit="1"/>
    </xf>
    <xf numFmtId="49" fontId="7" fillId="0" borderId="4">
      <alignment shrinkToFit="1"/>
    </xf>
    <xf numFmtId="49" fontId="9" fillId="0" borderId="4">
      <alignment horizontal="right"/>
    </xf>
    <xf numFmtId="0" fontId="9" fillId="0" borderId="18">
      <alignment horizontal="center" vertical="center" shrinkToFit="1"/>
    </xf>
    <xf numFmtId="49" fontId="9" fillId="0" borderId="19">
      <alignment horizontal="center" vertical="center"/>
    </xf>
    <xf numFmtId="0" fontId="9" fillId="0" borderId="17">
      <alignment horizontal="left" wrapText="1" indent="2"/>
    </xf>
    <xf numFmtId="0" fontId="9" fillId="0" borderId="34">
      <alignment horizontal="center" vertical="center" shrinkToFit="1"/>
    </xf>
    <xf numFmtId="49" fontId="9" fillId="0" borderId="15">
      <alignment horizontal="center" vertical="center"/>
    </xf>
    <xf numFmtId="167" fontId="9" fillId="0" borderId="15">
      <alignment horizontal="right" vertical="center" shrinkToFit="1"/>
    </xf>
    <xf numFmtId="167" fontId="9" fillId="0" borderId="29">
      <alignment horizontal="right" vertical="center" shrinkToFit="1"/>
    </xf>
    <xf numFmtId="0" fontId="9" fillId="0" borderId="35">
      <alignment horizontal="left" wrapText="1"/>
    </xf>
    <xf numFmtId="4" fontId="9" fillId="0" borderId="15">
      <alignment horizontal="right" shrinkToFit="1"/>
    </xf>
    <xf numFmtId="4" fontId="9" fillId="0" borderId="29">
      <alignment horizontal="right" shrinkToFit="1"/>
    </xf>
    <xf numFmtId="0" fontId="9" fillId="0" borderId="20">
      <alignment horizontal="left" wrapText="1" indent="2"/>
    </xf>
    <xf numFmtId="0" fontId="14" fillId="0" borderId="29">
      <alignment wrapText="1"/>
    </xf>
    <xf numFmtId="0" fontId="14" fillId="0" borderId="29"/>
    <xf numFmtId="0" fontId="14" fillId="2" borderId="29">
      <alignment wrapText="1"/>
    </xf>
    <xf numFmtId="0" fontId="9" fillId="2" borderId="28">
      <alignment horizontal="left" wrapText="1"/>
    </xf>
    <xf numFmtId="49" fontId="9" fillId="0" borderId="29">
      <alignment horizontal="center" shrinkToFit="1"/>
    </xf>
    <xf numFmtId="49" fontId="9" fillId="0" borderId="15">
      <alignment horizontal="center" vertical="center" shrinkToFit="1"/>
    </xf>
    <xf numFmtId="0" fontId="7" fillId="0" borderId="13">
      <alignment horizontal="left"/>
    </xf>
    <xf numFmtId="0" fontId="7" fillId="0" borderId="33">
      <alignment horizontal="left" wrapText="1"/>
    </xf>
    <xf numFmtId="0" fontId="7" fillId="0" borderId="33">
      <alignment horizontal="left"/>
    </xf>
    <xf numFmtId="0" fontId="9" fillId="0" borderId="33"/>
    <xf numFmtId="49" fontId="7" fillId="0" borderId="33"/>
    <xf numFmtId="49" fontId="7" fillId="0" borderId="33"/>
    <xf numFmtId="0" fontId="7" fillId="0" borderId="0">
      <alignment horizontal="left"/>
    </xf>
    <xf numFmtId="0" fontId="7" fillId="0" borderId="0">
      <alignment horizontal="left" wrapText="1"/>
    </xf>
    <xf numFmtId="0" fontId="7" fillId="0" borderId="0">
      <alignment horizontal="left"/>
    </xf>
    <xf numFmtId="0" fontId="9" fillId="0" borderId="0"/>
    <xf numFmtId="49" fontId="7" fillId="0" borderId="0"/>
    <xf numFmtId="49" fontId="7" fillId="0" borderId="0"/>
    <xf numFmtId="0" fontId="9" fillId="0" borderId="0">
      <alignment horizontal="center" wrapText="1"/>
    </xf>
    <xf numFmtId="0" fontId="9" fillId="0" borderId="4">
      <alignment horizontal="center" wrapText="1"/>
    </xf>
    <xf numFmtId="0" fontId="15" fillId="0" borderId="0">
      <alignment horizontal="center"/>
    </xf>
    <xf numFmtId="0" fontId="15" fillId="0" borderId="13">
      <alignment horizontal="center"/>
    </xf>
    <xf numFmtId="0" fontId="7" fillId="0" borderId="0">
      <alignment horizontal="left"/>
    </xf>
    <xf numFmtId="0" fontId="7" fillId="0" borderId="0">
      <alignment horizontal="center"/>
    </xf>
    <xf numFmtId="0" fontId="13" fillId="0" borderId="0">
      <alignment horizontal="left"/>
    </xf>
    <xf numFmtId="49" fontId="7" fillId="0" borderId="0"/>
    <xf numFmtId="49" fontId="9" fillId="0" borderId="0">
      <alignment horizontal="left"/>
    </xf>
    <xf numFmtId="49" fontId="9" fillId="0" borderId="0">
      <alignment horizontal="center" wrapText="1"/>
    </xf>
    <xf numFmtId="0" fontId="9" fillId="0" borderId="0">
      <alignment horizontal="center"/>
    </xf>
    <xf numFmtId="0" fontId="15" fillId="0" borderId="13">
      <alignment horizontal="center"/>
    </xf>
    <xf numFmtId="0" fontId="12" fillId="0" borderId="0"/>
    <xf numFmtId="0" fontId="15" fillId="0" borderId="0">
      <alignment horizontal="center"/>
    </xf>
    <xf numFmtId="0" fontId="12" fillId="0" borderId="0"/>
    <xf numFmtId="0" fontId="15" fillId="0" borderId="0">
      <alignment horizontal="center"/>
    </xf>
    <xf numFmtId="0" fontId="9" fillId="0" borderId="0">
      <alignment horizontal="center" wrapText="1"/>
    </xf>
    <xf numFmtId="0" fontId="14" fillId="0" borderId="0"/>
    <xf numFmtId="0" fontId="12" fillId="0" borderId="4"/>
    <xf numFmtId="0" fontId="12" fillId="0" borderId="0"/>
    <xf numFmtId="0" fontId="7" fillId="0" borderId="4"/>
    <xf numFmtId="0" fontId="7" fillId="0" borderId="15">
      <alignment horizontal="left" wrapText="1"/>
    </xf>
    <xf numFmtId="0" fontId="7" fillId="0" borderId="13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6" fillId="3" borderId="0"/>
    <xf numFmtId="0" fontId="7" fillId="0" borderId="15">
      <alignment horizontal="left"/>
    </xf>
    <xf numFmtId="0" fontId="6" fillId="0" borderId="0"/>
    <xf numFmtId="0" fontId="12" fillId="0" borderId="4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3" fillId="0" borderId="0"/>
  </cellStyleXfs>
  <cellXfs count="62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/>
    <xf numFmtId="0" fontId="17" fillId="0" borderId="1" xfId="0" applyFont="1" applyBorder="1" applyAlignment="1">
      <alignment horizontal="center" vertical="top" wrapText="1"/>
    </xf>
    <xf numFmtId="0" fontId="18" fillId="0" borderId="0" xfId="0" applyFont="1"/>
    <xf numFmtId="0" fontId="18" fillId="0" borderId="0" xfId="0" applyFont="1" applyAlignment="1">
      <alignment horizontal="right"/>
    </xf>
    <xf numFmtId="0" fontId="17" fillId="0" borderId="2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0" fontId="17" fillId="0" borderId="1" xfId="0" applyFont="1" applyBorder="1" applyAlignment="1">
      <alignment vertical="top" wrapText="1"/>
    </xf>
    <xf numFmtId="164" fontId="18" fillId="0" borderId="0" xfId="0" applyNumberFormat="1" applyFont="1"/>
    <xf numFmtId="0" fontId="21" fillId="0" borderId="0" xfId="0" applyFont="1"/>
    <xf numFmtId="0" fontId="21" fillId="0" borderId="0" xfId="0" applyFont="1" applyBorder="1"/>
    <xf numFmtId="0" fontId="21" fillId="0" borderId="0" xfId="0" applyFont="1" applyBorder="1" applyAlignment="1">
      <alignment horizontal="right"/>
    </xf>
    <xf numFmtId="0" fontId="17" fillId="0" borderId="1" xfId="0" applyFont="1" applyFill="1" applyBorder="1" applyAlignment="1">
      <alignment vertical="top" wrapText="1"/>
    </xf>
    <xf numFmtId="0" fontId="21" fillId="0" borderId="1" xfId="0" applyFont="1" applyFill="1" applyBorder="1" applyAlignment="1">
      <alignment horizontal="right" vertical="top" wrapText="1"/>
    </xf>
    <xf numFmtId="0" fontId="17" fillId="0" borderId="1" xfId="0" applyFont="1" applyBorder="1" applyAlignment="1">
      <alignment horizontal="right" vertical="top" wrapText="1"/>
    </xf>
    <xf numFmtId="0" fontId="22" fillId="0" borderId="1" xfId="0" applyFont="1" applyBorder="1" applyAlignment="1">
      <alignment horizontal="right" vertical="top" wrapText="1"/>
    </xf>
    <xf numFmtId="0" fontId="17" fillId="0" borderId="1" xfId="0" applyFont="1" applyFill="1" applyBorder="1" applyAlignment="1">
      <alignment horizontal="right" vertical="top" wrapText="1"/>
    </xf>
    <xf numFmtId="0" fontId="19" fillId="0" borderId="1" xfId="0" applyFont="1" applyBorder="1" applyAlignment="1">
      <alignment horizontal="center" vertical="top" wrapText="1"/>
    </xf>
    <xf numFmtId="0" fontId="18" fillId="0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21" fillId="0" borderId="1" xfId="0" applyFont="1" applyBorder="1" applyAlignment="1">
      <alignment horizontal="right" vertical="center" wrapText="1"/>
    </xf>
    <xf numFmtId="0" fontId="2" fillId="0" borderId="0" xfId="0" applyFont="1"/>
    <xf numFmtId="0" fontId="1" fillId="0" borderId="0" xfId="0" applyFont="1"/>
    <xf numFmtId="165" fontId="20" fillId="0" borderId="1" xfId="7" applyNumberFormat="1" applyFont="1" applyFill="1" applyBorder="1" applyAlignment="1" applyProtection="1">
      <alignment vertical="top" wrapText="1"/>
      <protection hidden="1"/>
    </xf>
    <xf numFmtId="165" fontId="20" fillId="0" borderId="3" xfId="7" applyNumberFormat="1" applyFont="1" applyFill="1" applyBorder="1" applyAlignment="1" applyProtection="1">
      <alignment vertical="top" wrapText="1"/>
      <protection hidden="1"/>
    </xf>
    <xf numFmtId="165" fontId="20" fillId="0" borderId="3" xfId="3" applyNumberFormat="1" applyFont="1" applyFill="1" applyBorder="1" applyAlignment="1" applyProtection="1">
      <alignment vertical="top" wrapText="1"/>
      <protection hidden="1"/>
    </xf>
    <xf numFmtId="165" fontId="20" fillId="0" borderId="3" xfId="4" applyNumberFormat="1" applyFont="1" applyFill="1" applyBorder="1" applyAlignment="1" applyProtection="1">
      <alignment vertical="top" wrapText="1"/>
      <protection hidden="1"/>
    </xf>
    <xf numFmtId="165" fontId="20" fillId="0" borderId="3" xfId="5" applyNumberFormat="1" applyFont="1" applyFill="1" applyBorder="1" applyAlignment="1" applyProtection="1">
      <alignment vertical="top" wrapText="1"/>
      <protection hidden="1"/>
    </xf>
    <xf numFmtId="0" fontId="1" fillId="0" borderId="0" xfId="0" applyFont="1"/>
    <xf numFmtId="168" fontId="1" fillId="0" borderId="0" xfId="0" applyNumberFormat="1" applyFont="1"/>
    <xf numFmtId="0" fontId="21" fillId="0" borderId="1" xfId="0" applyFont="1" applyBorder="1" applyAlignment="1">
      <alignment vertical="top" wrapText="1"/>
    </xf>
    <xf numFmtId="0" fontId="21" fillId="0" borderId="1" xfId="0" applyFont="1" applyBorder="1" applyAlignment="1">
      <alignment horizontal="right" vertical="top" wrapText="1"/>
    </xf>
    <xf numFmtId="168" fontId="18" fillId="0" borderId="1" xfId="0" applyNumberFormat="1" applyFont="1" applyFill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center" vertical="top" wrapText="1"/>
    </xf>
    <xf numFmtId="164" fontId="17" fillId="0" borderId="1" xfId="0" applyNumberFormat="1" applyFont="1" applyFill="1" applyBorder="1" applyAlignment="1">
      <alignment horizontal="right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vertical="center" wrapText="1"/>
    </xf>
    <xf numFmtId="164" fontId="17" fillId="0" borderId="1" xfId="0" applyNumberFormat="1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left" vertical="top" wrapText="1"/>
    </xf>
    <xf numFmtId="37" fontId="17" fillId="0" borderId="1" xfId="0" applyNumberFormat="1" applyFont="1" applyFill="1" applyBorder="1" applyAlignment="1">
      <alignment horizontal="center" vertical="top" wrapText="1"/>
    </xf>
    <xf numFmtId="0" fontId="21" fillId="0" borderId="1" xfId="0" applyFont="1" applyBorder="1" applyAlignment="1">
      <alignment horizontal="left" vertical="top" wrapText="1"/>
    </xf>
    <xf numFmtId="1" fontId="22" fillId="0" borderId="1" xfId="0" applyNumberFormat="1" applyFont="1" applyBorder="1" applyAlignment="1">
      <alignment horizontal="righ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vertical="top" wrapText="1"/>
    </xf>
    <xf numFmtId="37" fontId="21" fillId="0" borderId="1" xfId="0" applyNumberFormat="1" applyFont="1" applyBorder="1" applyAlignment="1">
      <alignment horizontal="center" vertical="top" wrapText="1"/>
    </xf>
    <xf numFmtId="0" fontId="23" fillId="0" borderId="1" xfId="6" applyFont="1" applyBorder="1" applyAlignment="1" applyProtection="1">
      <alignment horizontal="center" vertical="center"/>
      <protection hidden="1"/>
    </xf>
    <xf numFmtId="164" fontId="21" fillId="0" borderId="1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  <xf numFmtId="164" fontId="20" fillId="0" borderId="1" xfId="0" applyNumberFormat="1" applyFont="1" applyFill="1" applyBorder="1" applyAlignment="1">
      <alignment horizontal="right" vertical="center" wrapText="1"/>
    </xf>
    <xf numFmtId="164" fontId="20" fillId="0" borderId="37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0" fontId="21" fillId="4" borderId="1" xfId="0" applyFont="1" applyFill="1" applyBorder="1" applyAlignment="1">
      <alignment vertical="top" wrapText="1"/>
    </xf>
    <xf numFmtId="49" fontId="22" fillId="4" borderId="1" xfId="0" applyNumberFormat="1" applyFont="1" applyFill="1" applyBorder="1" applyAlignment="1">
      <alignment horizontal="right" vertical="center" wrapText="1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0" borderId="0" xfId="0" applyFont="1" applyAlignment="1">
      <alignment horizontal="center" wrapText="1"/>
    </xf>
  </cellXfs>
  <cellStyles count="162">
    <cellStyle name="br" xfId="148"/>
    <cellStyle name="br 2" xfId="158"/>
    <cellStyle name="col" xfId="147"/>
    <cellStyle name="col 2" xfId="157"/>
    <cellStyle name="st140" xfId="144"/>
    <cellStyle name="style0" xfId="149"/>
    <cellStyle name="style0 2" xfId="159"/>
    <cellStyle name="td" xfId="150"/>
    <cellStyle name="td 2" xfId="160"/>
    <cellStyle name="tr" xfId="146"/>
    <cellStyle name="tr 2" xfId="156"/>
    <cellStyle name="xl100" xfId="85"/>
    <cellStyle name="xl101" xfId="89"/>
    <cellStyle name="xl102" xfId="94"/>
    <cellStyle name="xl103" xfId="97"/>
    <cellStyle name="xl104" xfId="86"/>
    <cellStyle name="xl105" xfId="90"/>
    <cellStyle name="xl106" xfId="95"/>
    <cellStyle name="xl107" xfId="98"/>
    <cellStyle name="xl108" xfId="91"/>
    <cellStyle name="xl109" xfId="99"/>
    <cellStyle name="xl110" xfId="102"/>
    <cellStyle name="xl111" xfId="87"/>
    <cellStyle name="xl112" xfId="92"/>
    <cellStyle name="xl113" xfId="93"/>
    <cellStyle name="xl114" xfId="100"/>
    <cellStyle name="xl115" xfId="103"/>
    <cellStyle name="xl116" xfId="105"/>
    <cellStyle name="xl117" xfId="106"/>
    <cellStyle name="xl118" xfId="107"/>
    <cellStyle name="xl119" xfId="108"/>
    <cellStyle name="xl120" xfId="109"/>
    <cellStyle name="xl121" xfId="110"/>
    <cellStyle name="xl122" xfId="111"/>
    <cellStyle name="xl123" xfId="117"/>
    <cellStyle name="xl124" xfId="125"/>
    <cellStyle name="xl125" xfId="127"/>
    <cellStyle name="xl126" xfId="131"/>
    <cellStyle name="xl127" xfId="140"/>
    <cellStyle name="xl128" xfId="143"/>
    <cellStyle name="xl129" xfId="145"/>
    <cellStyle name="xl130" xfId="112"/>
    <cellStyle name="xl131" xfId="118"/>
    <cellStyle name="xl132" xfId="123"/>
    <cellStyle name="xl133" xfId="126"/>
    <cellStyle name="xl134" xfId="128"/>
    <cellStyle name="xl135" xfId="132"/>
    <cellStyle name="xl136" xfId="124"/>
    <cellStyle name="xl137" xfId="134"/>
    <cellStyle name="xl138" xfId="136"/>
    <cellStyle name="xl139" xfId="138"/>
    <cellStyle name="xl140" xfId="139"/>
    <cellStyle name="xl141" xfId="141"/>
    <cellStyle name="xl141 2" xfId="154"/>
    <cellStyle name="xl142" xfId="113"/>
    <cellStyle name="xl143" xfId="119"/>
    <cellStyle name="xl144" xfId="129"/>
    <cellStyle name="xl145" xfId="135"/>
    <cellStyle name="xl146" xfId="137"/>
    <cellStyle name="xl147" xfId="114"/>
    <cellStyle name="xl148" xfId="120"/>
    <cellStyle name="xl149" xfId="130"/>
    <cellStyle name="xl150" xfId="115"/>
    <cellStyle name="xl151" xfId="121"/>
    <cellStyle name="xl152" xfId="116"/>
    <cellStyle name="xl153" xfId="122"/>
    <cellStyle name="xl154" xfId="133"/>
    <cellStyle name="xl155" xfId="152"/>
    <cellStyle name="xl21" xfId="151"/>
    <cellStyle name="xl22" xfId="12"/>
    <cellStyle name="xl23" xfId="16"/>
    <cellStyle name="xl24" xfId="21"/>
    <cellStyle name="xl25" xfId="27"/>
    <cellStyle name="xl26" xfId="40"/>
    <cellStyle name="xl27" xfId="44"/>
    <cellStyle name="xl28" xfId="47"/>
    <cellStyle name="xl29" xfId="51"/>
    <cellStyle name="xl30" xfId="55"/>
    <cellStyle name="xl31" xfId="25"/>
    <cellStyle name="xl32" xfId="142"/>
    <cellStyle name="xl32 2" xfId="155"/>
    <cellStyle name="xl33" xfId="35"/>
    <cellStyle name="xl34" xfId="45"/>
    <cellStyle name="xl35" xfId="48"/>
    <cellStyle name="xl36" xfId="52"/>
    <cellStyle name="xl37" xfId="56"/>
    <cellStyle name="xl38" xfId="17"/>
    <cellStyle name="xl39" xfId="49"/>
    <cellStyle name="xl40" xfId="53"/>
    <cellStyle name="xl41" xfId="57"/>
    <cellStyle name="xl42" xfId="28"/>
    <cellStyle name="xl43" xfId="31"/>
    <cellStyle name="xl44" xfId="33"/>
    <cellStyle name="xl45" xfId="36"/>
    <cellStyle name="xl46" xfId="41"/>
    <cellStyle name="xl47" xfId="46"/>
    <cellStyle name="xl48" xfId="50"/>
    <cellStyle name="xl49" xfId="54"/>
    <cellStyle name="xl50" xfId="58"/>
    <cellStyle name="xl51" xfId="13"/>
    <cellStyle name="xl52" xfId="18"/>
    <cellStyle name="xl53" xfId="22"/>
    <cellStyle name="xl54" xfId="29"/>
    <cellStyle name="xl55" xfId="34"/>
    <cellStyle name="xl56" xfId="37"/>
    <cellStyle name="xl57" xfId="14"/>
    <cellStyle name="xl58" xfId="19"/>
    <cellStyle name="xl59" xfId="23"/>
    <cellStyle name="xl60" xfId="26"/>
    <cellStyle name="xl61" xfId="30"/>
    <cellStyle name="xl62" xfId="32"/>
    <cellStyle name="xl63" xfId="38"/>
    <cellStyle name="xl64" xfId="39"/>
    <cellStyle name="xl65" xfId="15"/>
    <cellStyle name="xl66" xfId="20"/>
    <cellStyle name="xl67" xfId="24"/>
    <cellStyle name="xl68" xfId="42"/>
    <cellStyle name="xl69" xfId="43"/>
    <cellStyle name="xl70" xfId="70"/>
    <cellStyle name="xl71" xfId="76"/>
    <cellStyle name="xl72" xfId="82"/>
    <cellStyle name="xl73" xfId="64"/>
    <cellStyle name="xl74" xfId="67"/>
    <cellStyle name="xl75" xfId="71"/>
    <cellStyle name="xl76" xfId="77"/>
    <cellStyle name="xl77" xfId="83"/>
    <cellStyle name="xl78" xfId="61"/>
    <cellStyle name="xl79" xfId="72"/>
    <cellStyle name="xl80" xfId="78"/>
    <cellStyle name="xl81" xfId="62"/>
    <cellStyle name="xl82" xfId="68"/>
    <cellStyle name="xl83" xfId="73"/>
    <cellStyle name="xl84" xfId="79"/>
    <cellStyle name="xl85" xfId="59"/>
    <cellStyle name="xl86" xfId="65"/>
    <cellStyle name="xl87" xfId="69"/>
    <cellStyle name="xl88" xfId="74"/>
    <cellStyle name="xl89" xfId="80"/>
    <cellStyle name="xl90" xfId="60"/>
    <cellStyle name="xl91" xfId="63"/>
    <cellStyle name="xl92" xfId="66"/>
    <cellStyle name="xl93" xfId="75"/>
    <cellStyle name="xl94" xfId="81"/>
    <cellStyle name="xl95" xfId="84"/>
    <cellStyle name="xl96" xfId="88"/>
    <cellStyle name="xl97" xfId="96"/>
    <cellStyle name="xl98" xfId="101"/>
    <cellStyle name="xl99" xfId="104"/>
    <cellStyle name="Обычный" xfId="0" builtinId="0"/>
    <cellStyle name="Обычный 2" xfId="1"/>
    <cellStyle name="Обычный 2 2" xfId="2"/>
    <cellStyle name="Обычный 2 2 2" xfId="7"/>
    <cellStyle name="Обычный 2 3" xfId="3"/>
    <cellStyle name="Обычный 2 3 2" xfId="8"/>
    <cellStyle name="Обычный 2 4" xfId="4"/>
    <cellStyle name="Обычный 2 4 2" xfId="9"/>
    <cellStyle name="Обычный 2 4 3" xfId="153"/>
    <cellStyle name="Обычный 2 5" xfId="5"/>
    <cellStyle name="Обычный 2 5 2" xfId="10"/>
    <cellStyle name="Обычный 2 6" xfId="6"/>
    <cellStyle name="Обычный 2 6 2" xfId="161"/>
    <cellStyle name="Обычный 3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topLeftCell="A46" workbookViewId="0">
      <selection activeCell="A55" sqref="A55:G55"/>
    </sheetView>
  </sheetViews>
  <sheetFormatPr defaultRowHeight="12.75"/>
  <cols>
    <col min="1" max="1" width="30" style="2" customWidth="1"/>
    <col min="2" max="2" width="21.7109375" style="2" customWidth="1"/>
    <col min="3" max="3" width="14.42578125" style="2" customWidth="1"/>
    <col min="4" max="4" width="15.42578125" style="2" customWidth="1"/>
    <col min="5" max="5" width="11.85546875" style="2" customWidth="1"/>
    <col min="6" max="6" width="12.140625" style="2" customWidth="1"/>
    <col min="7" max="7" width="12.7109375" style="2" customWidth="1"/>
    <col min="8" max="16384" width="9.140625" style="2"/>
  </cols>
  <sheetData>
    <row r="1" spans="1:8">
      <c r="A1" s="12"/>
      <c r="B1" s="12"/>
      <c r="C1" s="12"/>
      <c r="D1" s="12"/>
      <c r="E1" s="12"/>
      <c r="F1" s="12"/>
      <c r="G1" s="12"/>
    </row>
    <row r="2" spans="1:8" ht="65.25" customHeight="1">
      <c r="A2" s="59" t="s">
        <v>118</v>
      </c>
      <c r="B2" s="60"/>
      <c r="C2" s="60"/>
      <c r="D2" s="60"/>
      <c r="E2" s="60"/>
      <c r="F2" s="60"/>
      <c r="G2" s="60"/>
    </row>
    <row r="3" spans="1:8">
      <c r="A3" s="13"/>
      <c r="B3" s="13"/>
      <c r="C3" s="13"/>
      <c r="D3" s="13"/>
      <c r="E3" s="13"/>
      <c r="F3" s="13"/>
      <c r="G3" s="14" t="s">
        <v>42</v>
      </c>
    </row>
    <row r="4" spans="1:8" ht="63.75" customHeight="1">
      <c r="A4" s="5" t="s">
        <v>0</v>
      </c>
      <c r="B4" s="5" t="s">
        <v>1</v>
      </c>
      <c r="C4" s="9" t="s">
        <v>119</v>
      </c>
      <c r="D4" s="9" t="s">
        <v>120</v>
      </c>
      <c r="E4" s="9" t="s">
        <v>121</v>
      </c>
      <c r="F4" s="9" t="s">
        <v>100</v>
      </c>
      <c r="G4" s="9" t="s">
        <v>101</v>
      </c>
    </row>
    <row r="5" spans="1:8" ht="18" customHeight="1">
      <c r="A5" s="42" t="s">
        <v>53</v>
      </c>
      <c r="B5" s="43"/>
      <c r="C5" s="51">
        <f>C7+C24</f>
        <v>17496.099999999999</v>
      </c>
      <c r="D5" s="51">
        <f t="shared" ref="D5:E5" si="0">D7+D24</f>
        <v>21441</v>
      </c>
      <c r="E5" s="51">
        <f t="shared" si="0"/>
        <v>19805.2</v>
      </c>
      <c r="F5" s="51">
        <f t="shared" ref="F5:F54" si="1">E5/D5*100</f>
        <v>92.370691665500686</v>
      </c>
      <c r="G5" s="51">
        <f t="shared" ref="G5:G54" si="2">E5/C5*100</f>
        <v>113.1977983664931</v>
      </c>
      <c r="H5" s="32"/>
    </row>
    <row r="6" spans="1:8" ht="16.5" customHeight="1">
      <c r="A6" s="44" t="s">
        <v>2</v>
      </c>
      <c r="B6" s="48"/>
      <c r="C6" s="50"/>
      <c r="D6" s="50"/>
      <c r="E6" s="50"/>
      <c r="F6" s="51"/>
      <c r="G6" s="51"/>
      <c r="H6" s="32"/>
    </row>
    <row r="7" spans="1:8" ht="17.25" customHeight="1">
      <c r="A7" s="47" t="s">
        <v>54</v>
      </c>
      <c r="B7" s="45">
        <v>1E+16</v>
      </c>
      <c r="C7" s="52">
        <f>C8+C10+C11+C13+C16+C17+C21+C23</f>
        <v>11944.399999999998</v>
      </c>
      <c r="D7" s="52">
        <f t="shared" ref="D7:E7" si="3">D8+D10+D11+D13+D16+D17+D21+D23</f>
        <v>18769</v>
      </c>
      <c r="E7" s="52">
        <f t="shared" si="3"/>
        <v>17133.2</v>
      </c>
      <c r="F7" s="50">
        <f t="shared" si="1"/>
        <v>91.284564974159522</v>
      </c>
      <c r="G7" s="50">
        <f t="shared" si="2"/>
        <v>143.44127792103416</v>
      </c>
      <c r="H7" s="32"/>
    </row>
    <row r="8" spans="1:8" ht="18.75" customHeight="1">
      <c r="A8" s="47" t="s">
        <v>55</v>
      </c>
      <c r="B8" s="45">
        <v>1.01E+16</v>
      </c>
      <c r="C8" s="50">
        <f>C9</f>
        <v>3515.1</v>
      </c>
      <c r="D8" s="50">
        <f t="shared" ref="D8:E8" si="4">D9</f>
        <v>4433</v>
      </c>
      <c r="E8" s="50">
        <f t="shared" si="4"/>
        <v>4102.2</v>
      </c>
      <c r="F8" s="50">
        <f t="shared" si="1"/>
        <v>92.537784795849305</v>
      </c>
      <c r="G8" s="50">
        <f t="shared" si="2"/>
        <v>116.70222753264487</v>
      </c>
      <c r="H8" s="32"/>
    </row>
    <row r="9" spans="1:8" ht="19.5" customHeight="1">
      <c r="A9" s="47" t="s">
        <v>56</v>
      </c>
      <c r="B9" s="46" t="s">
        <v>57</v>
      </c>
      <c r="C9" s="50">
        <v>3515.1</v>
      </c>
      <c r="D9" s="50">
        <v>4433</v>
      </c>
      <c r="E9" s="50">
        <v>4102.2</v>
      </c>
      <c r="F9" s="50">
        <f t="shared" si="1"/>
        <v>92.537784795849305</v>
      </c>
      <c r="G9" s="50">
        <f t="shared" si="2"/>
        <v>116.70222753264487</v>
      </c>
      <c r="H9" s="32"/>
    </row>
    <row r="10" spans="1:8" ht="39.75" customHeight="1">
      <c r="A10" s="47" t="s">
        <v>58</v>
      </c>
      <c r="B10" s="45">
        <v>1.03E+16</v>
      </c>
      <c r="C10" s="50">
        <v>1697.2</v>
      </c>
      <c r="D10" s="52">
        <v>4128</v>
      </c>
      <c r="E10" s="52">
        <v>4358.8</v>
      </c>
      <c r="F10" s="50">
        <f t="shared" si="1"/>
        <v>105.59108527131784</v>
      </c>
      <c r="G10" s="50" t="s">
        <v>115</v>
      </c>
      <c r="H10" s="32"/>
    </row>
    <row r="11" spans="1:8" ht="18" customHeight="1">
      <c r="A11" s="47" t="s">
        <v>59</v>
      </c>
      <c r="B11" s="45">
        <v>1.05E+16</v>
      </c>
      <c r="C11" s="50">
        <f>C12</f>
        <v>865</v>
      </c>
      <c r="D11" s="50">
        <f t="shared" ref="D11:E11" si="5">D12</f>
        <v>1300</v>
      </c>
      <c r="E11" s="50">
        <f t="shared" si="5"/>
        <v>901.6</v>
      </c>
      <c r="F11" s="50">
        <f t="shared" si="1"/>
        <v>69.353846153846149</v>
      </c>
      <c r="G11" s="50">
        <f t="shared" si="2"/>
        <v>104.23121387283236</v>
      </c>
      <c r="H11" s="32"/>
    </row>
    <row r="12" spans="1:8" ht="28.5" customHeight="1">
      <c r="A12" s="47" t="s">
        <v>60</v>
      </c>
      <c r="B12" s="46" t="s">
        <v>61</v>
      </c>
      <c r="C12" s="53">
        <v>865</v>
      </c>
      <c r="D12" s="50">
        <v>1300</v>
      </c>
      <c r="E12" s="52">
        <v>901.6</v>
      </c>
      <c r="F12" s="50">
        <f t="shared" si="1"/>
        <v>69.353846153846149</v>
      </c>
      <c r="G12" s="50">
        <f t="shared" si="2"/>
        <v>104.23121387283236</v>
      </c>
      <c r="H12" s="32"/>
    </row>
    <row r="13" spans="1:8" ht="14.25" customHeight="1">
      <c r="A13" s="47" t="s">
        <v>62</v>
      </c>
      <c r="B13" s="45">
        <v>1.06E+16</v>
      </c>
      <c r="C13" s="53">
        <f>C14+C15</f>
        <v>3421.5</v>
      </c>
      <c r="D13" s="53">
        <f t="shared" ref="D13:E13" si="6">D14+D15</f>
        <v>4552.8999999999996</v>
      </c>
      <c r="E13" s="53">
        <f t="shared" si="6"/>
        <v>3954.9</v>
      </c>
      <c r="F13" s="50">
        <f t="shared" si="1"/>
        <v>86.865514287596923</v>
      </c>
      <c r="G13" s="50">
        <f t="shared" si="2"/>
        <v>115.58965366067515</v>
      </c>
      <c r="H13" s="32"/>
    </row>
    <row r="14" spans="1:8" ht="27.75" customHeight="1">
      <c r="A14" s="47" t="s">
        <v>63</v>
      </c>
      <c r="B14" s="46" t="s">
        <v>64</v>
      </c>
      <c r="C14" s="54">
        <v>463.1</v>
      </c>
      <c r="D14" s="50">
        <v>445</v>
      </c>
      <c r="E14" s="52">
        <v>1226.9000000000001</v>
      </c>
      <c r="F14" s="50" t="s">
        <v>116</v>
      </c>
      <c r="G14" s="50" t="s">
        <v>131</v>
      </c>
      <c r="H14" s="32"/>
    </row>
    <row r="15" spans="1:8" ht="12.75" customHeight="1">
      <c r="A15" s="47" t="s">
        <v>65</v>
      </c>
      <c r="B15" s="46" t="s">
        <v>66</v>
      </c>
      <c r="C15" s="53">
        <v>2958.4</v>
      </c>
      <c r="D15" s="52">
        <v>4107.8999999999996</v>
      </c>
      <c r="E15" s="52">
        <v>2728</v>
      </c>
      <c r="F15" s="50">
        <f t="shared" si="1"/>
        <v>66.408627279145065</v>
      </c>
      <c r="G15" s="50">
        <f t="shared" si="2"/>
        <v>92.212006489994593</v>
      </c>
      <c r="H15" s="32"/>
    </row>
    <row r="16" spans="1:8" ht="12.75" customHeight="1">
      <c r="A16" s="47" t="s">
        <v>67</v>
      </c>
      <c r="B16" s="45">
        <v>1.08E+16</v>
      </c>
      <c r="C16" s="53">
        <v>1.3</v>
      </c>
      <c r="D16" s="52">
        <v>0.6</v>
      </c>
      <c r="E16" s="52">
        <v>1.7</v>
      </c>
      <c r="F16" s="50" t="s">
        <v>130</v>
      </c>
      <c r="G16" s="50">
        <f t="shared" si="2"/>
        <v>130.76923076923077</v>
      </c>
      <c r="H16" s="32"/>
    </row>
    <row r="17" spans="1:8" ht="54.75" customHeight="1">
      <c r="A17" s="47" t="s">
        <v>68</v>
      </c>
      <c r="B17" s="45">
        <v>1.11E+16</v>
      </c>
      <c r="C17" s="50">
        <f>C18+C19+C20</f>
        <v>826</v>
      </c>
      <c r="D17" s="50">
        <f t="shared" ref="D17:E17" si="7">D18+D19+D20</f>
        <v>173</v>
      </c>
      <c r="E17" s="50">
        <f t="shared" si="7"/>
        <v>415.4</v>
      </c>
      <c r="F17" s="50" t="s">
        <v>127</v>
      </c>
      <c r="G17" s="50">
        <f t="shared" si="2"/>
        <v>50.290556900726394</v>
      </c>
      <c r="H17" s="32"/>
    </row>
    <row r="18" spans="1:8" ht="105" customHeight="1">
      <c r="A18" s="47" t="s">
        <v>69</v>
      </c>
      <c r="B18" s="46" t="s">
        <v>70</v>
      </c>
      <c r="C18" s="50">
        <v>488.3</v>
      </c>
      <c r="D18" s="52">
        <v>100</v>
      </c>
      <c r="E18" s="52">
        <v>126</v>
      </c>
      <c r="F18" s="50">
        <f t="shared" si="1"/>
        <v>126</v>
      </c>
      <c r="G18" s="50">
        <f t="shared" si="2"/>
        <v>25.803809133729267</v>
      </c>
      <c r="H18" s="32"/>
    </row>
    <row r="19" spans="1:8" ht="27.75" customHeight="1">
      <c r="A19" s="47" t="s">
        <v>71</v>
      </c>
      <c r="B19" s="46" t="s">
        <v>72</v>
      </c>
      <c r="C19" s="50">
        <v>283.3</v>
      </c>
      <c r="D19" s="52">
        <v>3</v>
      </c>
      <c r="E19" s="52">
        <v>235</v>
      </c>
      <c r="F19" s="50" t="s">
        <v>128</v>
      </c>
      <c r="G19" s="50">
        <f t="shared" si="2"/>
        <v>82.950935404165193</v>
      </c>
      <c r="H19" s="32"/>
    </row>
    <row r="20" spans="1:8" ht="130.5" customHeight="1">
      <c r="A20" s="47" t="s">
        <v>73</v>
      </c>
      <c r="B20" s="46" t="s">
        <v>74</v>
      </c>
      <c r="C20" s="50">
        <v>54.4</v>
      </c>
      <c r="D20" s="52">
        <v>70</v>
      </c>
      <c r="E20" s="52">
        <v>54.4</v>
      </c>
      <c r="F20" s="50">
        <f t="shared" si="1"/>
        <v>77.714285714285708</v>
      </c>
      <c r="G20" s="50">
        <f t="shared" si="2"/>
        <v>100</v>
      </c>
      <c r="H20" s="32"/>
    </row>
    <row r="21" spans="1:8" ht="30" customHeight="1">
      <c r="A21" s="47" t="s">
        <v>75</v>
      </c>
      <c r="B21" s="46" t="s">
        <v>76</v>
      </c>
      <c r="C21" s="50">
        <v>1625.9</v>
      </c>
      <c r="D21" s="50">
        <v>4092.6</v>
      </c>
      <c r="E21" s="50">
        <v>3309.7</v>
      </c>
      <c r="F21" s="50">
        <f t="shared" si="1"/>
        <v>80.870351365879884</v>
      </c>
      <c r="G21" s="50" t="s">
        <v>129</v>
      </c>
      <c r="H21" s="32"/>
    </row>
    <row r="22" spans="1:8" ht="28.5" hidden="1" customHeight="1">
      <c r="A22" s="47" t="s">
        <v>77</v>
      </c>
      <c r="B22" s="46" t="s">
        <v>78</v>
      </c>
      <c r="C22" s="50"/>
      <c r="D22" s="50"/>
      <c r="E22" s="50"/>
      <c r="F22" s="50" t="e">
        <f t="shared" si="1"/>
        <v>#DIV/0!</v>
      </c>
      <c r="G22" s="50" t="e">
        <f t="shared" si="2"/>
        <v>#DIV/0!</v>
      </c>
      <c r="H22" s="32"/>
    </row>
    <row r="23" spans="1:8" ht="18" customHeight="1">
      <c r="A23" s="56" t="s">
        <v>117</v>
      </c>
      <c r="B23" s="57" t="s">
        <v>79</v>
      </c>
      <c r="C23" s="53">
        <v>-7.6</v>
      </c>
      <c r="D23" s="50">
        <v>88.9</v>
      </c>
      <c r="E23" s="50">
        <v>88.9</v>
      </c>
      <c r="F23" s="50">
        <f t="shared" si="1"/>
        <v>100</v>
      </c>
      <c r="G23" s="50" t="s">
        <v>132</v>
      </c>
      <c r="H23" s="32"/>
    </row>
    <row r="24" spans="1:8" ht="41.25" customHeight="1">
      <c r="A24" s="47" t="s">
        <v>80</v>
      </c>
      <c r="B24" s="46" t="s">
        <v>81</v>
      </c>
      <c r="C24" s="50">
        <f>C25+C29+C30+C31+C33</f>
        <v>5551.6999999999989</v>
      </c>
      <c r="D24" s="50">
        <f>D25+D29+D30+D31+D33</f>
        <v>2672</v>
      </c>
      <c r="E24" s="50">
        <f>E25+E29+E30+E31+E33</f>
        <v>2672</v>
      </c>
      <c r="F24" s="50">
        <f t="shared" si="1"/>
        <v>100</v>
      </c>
      <c r="G24" s="50">
        <f t="shared" si="2"/>
        <v>48.129401804852577</v>
      </c>
      <c r="H24" s="32"/>
    </row>
    <row r="25" spans="1:8" ht="56.25" customHeight="1">
      <c r="A25" s="47" t="s">
        <v>82</v>
      </c>
      <c r="B25" s="46" t="s">
        <v>83</v>
      </c>
      <c r="C25" s="50">
        <f>C27</f>
        <v>286.7</v>
      </c>
      <c r="D25" s="50">
        <f t="shared" ref="D25:E25" si="8">D27</f>
        <v>295.8</v>
      </c>
      <c r="E25" s="50">
        <f t="shared" si="8"/>
        <v>295.8</v>
      </c>
      <c r="F25" s="50">
        <f t="shared" si="1"/>
        <v>100</v>
      </c>
      <c r="G25" s="50">
        <f t="shared" si="2"/>
        <v>103.17404952912452</v>
      </c>
      <c r="H25" s="32"/>
    </row>
    <row r="26" spans="1:8" ht="117" hidden="1" customHeight="1">
      <c r="A26" s="47" t="s">
        <v>84</v>
      </c>
      <c r="B26" s="46" t="s">
        <v>85</v>
      </c>
      <c r="C26" s="50"/>
      <c r="D26" s="50"/>
      <c r="E26" s="50"/>
      <c r="F26" s="50" t="e">
        <f t="shared" si="1"/>
        <v>#DIV/0!</v>
      </c>
      <c r="G26" s="50" t="e">
        <f t="shared" si="2"/>
        <v>#DIV/0!</v>
      </c>
      <c r="H26" s="32"/>
    </row>
    <row r="27" spans="1:8" ht="56.25" customHeight="1">
      <c r="A27" s="47" t="s">
        <v>84</v>
      </c>
      <c r="B27" s="46" t="s">
        <v>86</v>
      </c>
      <c r="C27" s="52">
        <v>286.7</v>
      </c>
      <c r="D27" s="52">
        <v>295.8</v>
      </c>
      <c r="E27" s="52">
        <v>295.8</v>
      </c>
      <c r="F27" s="50">
        <f t="shared" si="1"/>
        <v>100</v>
      </c>
      <c r="G27" s="50">
        <f t="shared" si="2"/>
        <v>103.17404952912452</v>
      </c>
      <c r="H27" s="32"/>
    </row>
    <row r="28" spans="1:8" ht="63.75" hidden="1" customHeight="1">
      <c r="A28" s="47" t="s">
        <v>87</v>
      </c>
      <c r="B28" s="49" t="s">
        <v>88</v>
      </c>
      <c r="C28" s="50"/>
      <c r="D28" s="55"/>
      <c r="E28" s="50"/>
      <c r="F28" s="50" t="e">
        <f t="shared" si="1"/>
        <v>#DIV/0!</v>
      </c>
      <c r="G28" s="50" t="e">
        <f t="shared" si="2"/>
        <v>#DIV/0!</v>
      </c>
      <c r="H28" s="32"/>
    </row>
    <row r="29" spans="1:8" ht="27" customHeight="1">
      <c r="A29" s="47" t="s">
        <v>89</v>
      </c>
      <c r="B29" s="46" t="s">
        <v>90</v>
      </c>
      <c r="C29" s="55">
        <v>3157.4</v>
      </c>
      <c r="D29" s="55">
        <v>534.1</v>
      </c>
      <c r="E29" s="50">
        <v>534.1</v>
      </c>
      <c r="F29" s="50">
        <f t="shared" si="1"/>
        <v>100</v>
      </c>
      <c r="G29" s="50">
        <f t="shared" si="2"/>
        <v>16.915816811300438</v>
      </c>
      <c r="H29" s="32"/>
    </row>
    <row r="30" spans="1:8" ht="63.75">
      <c r="A30" s="47" t="s">
        <v>91</v>
      </c>
      <c r="B30" s="46" t="s">
        <v>92</v>
      </c>
      <c r="C30" s="50">
        <v>263.60000000000002</v>
      </c>
      <c r="D30" s="50">
        <v>288.10000000000002</v>
      </c>
      <c r="E30" s="50">
        <v>288.10000000000002</v>
      </c>
      <c r="F30" s="50">
        <f t="shared" si="1"/>
        <v>100</v>
      </c>
      <c r="G30" s="50">
        <f t="shared" si="2"/>
        <v>109.29438543247345</v>
      </c>
      <c r="H30" s="32"/>
    </row>
    <row r="31" spans="1:8" ht="19.5" customHeight="1">
      <c r="A31" s="47" t="s">
        <v>93</v>
      </c>
      <c r="B31" s="46" t="s">
        <v>94</v>
      </c>
      <c r="C31" s="50">
        <f>C32</f>
        <v>1883.6</v>
      </c>
      <c r="D31" s="50">
        <f t="shared" ref="D31:E31" si="9">D32</f>
        <v>1554</v>
      </c>
      <c r="E31" s="50">
        <f t="shared" si="9"/>
        <v>1554</v>
      </c>
      <c r="F31" s="50">
        <f t="shared" si="1"/>
        <v>100</v>
      </c>
      <c r="G31" s="50">
        <f t="shared" si="2"/>
        <v>82.501592694839673</v>
      </c>
      <c r="H31" s="32"/>
    </row>
    <row r="32" spans="1:8" ht="44.25" customHeight="1">
      <c r="A32" s="47" t="s">
        <v>95</v>
      </c>
      <c r="B32" s="46" t="s">
        <v>96</v>
      </c>
      <c r="C32" s="50">
        <v>1883.6</v>
      </c>
      <c r="D32" s="50">
        <v>1554</v>
      </c>
      <c r="E32" s="50">
        <v>1554</v>
      </c>
      <c r="F32" s="50">
        <f t="shared" si="1"/>
        <v>100</v>
      </c>
      <c r="G32" s="50">
        <f t="shared" si="2"/>
        <v>82.501592694839673</v>
      </c>
      <c r="H32" s="32"/>
    </row>
    <row r="33" spans="1:8" ht="20.25" customHeight="1">
      <c r="A33" s="47" t="s">
        <v>97</v>
      </c>
      <c r="B33" s="46" t="s">
        <v>98</v>
      </c>
      <c r="C33" s="50">
        <v>-39.6</v>
      </c>
      <c r="D33" s="50">
        <v>0</v>
      </c>
      <c r="E33" s="50">
        <v>0</v>
      </c>
      <c r="F33" s="50">
        <v>0</v>
      </c>
      <c r="G33" s="50">
        <f t="shared" si="2"/>
        <v>0</v>
      </c>
      <c r="H33" s="32"/>
    </row>
    <row r="34" spans="1:8" ht="16.5" customHeight="1">
      <c r="A34" s="15" t="s">
        <v>3</v>
      </c>
      <c r="B34" s="16"/>
      <c r="C34" s="37">
        <f>C36+C41+C43+C46+C51+C53+C49</f>
        <v>17755.700000000004</v>
      </c>
      <c r="D34" s="37">
        <f>D36+D41+D43+D46+D51+D53+D49</f>
        <v>23484.800000000003</v>
      </c>
      <c r="E34" s="37">
        <f>E36+E41+E43+E46+E51+E53+E49</f>
        <v>19335.600000000002</v>
      </c>
      <c r="F34" s="51">
        <f t="shared" si="1"/>
        <v>82.332402234636874</v>
      </c>
      <c r="G34" s="51">
        <f t="shared" si="2"/>
        <v>108.8979876884606</v>
      </c>
      <c r="H34" s="32"/>
    </row>
    <row r="35" spans="1:8">
      <c r="A35" s="33" t="s">
        <v>2</v>
      </c>
      <c r="B35" s="17"/>
      <c r="C35" s="37"/>
      <c r="D35" s="37"/>
      <c r="E35" s="37"/>
      <c r="F35" s="51"/>
      <c r="G35" s="51"/>
      <c r="H35" s="32"/>
    </row>
    <row r="36" spans="1:8" ht="18.75" customHeight="1">
      <c r="A36" s="33" t="s">
        <v>4</v>
      </c>
      <c r="B36" s="34" t="s">
        <v>5</v>
      </c>
      <c r="C36" s="50">
        <f>C37+C39+C40+C38</f>
        <v>5189.6000000000004</v>
      </c>
      <c r="D36" s="50">
        <f t="shared" ref="D36" si="10">D37+D39+D40+D38</f>
        <v>6360.5000000000009</v>
      </c>
      <c r="E36" s="50">
        <f>E37+E39+E40+E38</f>
        <v>6137.1</v>
      </c>
      <c r="F36" s="50">
        <f t="shared" si="1"/>
        <v>96.487697508057536</v>
      </c>
      <c r="G36" s="50">
        <f t="shared" si="2"/>
        <v>118.2576691845229</v>
      </c>
      <c r="H36" s="32"/>
    </row>
    <row r="37" spans="1:8" ht="53.25" customHeight="1">
      <c r="A37" s="33" t="s">
        <v>6</v>
      </c>
      <c r="B37" s="18" t="s">
        <v>7</v>
      </c>
      <c r="C37" s="50">
        <v>5170</v>
      </c>
      <c r="D37" s="39">
        <v>5896.1</v>
      </c>
      <c r="E37" s="50">
        <v>5672.7</v>
      </c>
      <c r="F37" s="50">
        <f t="shared" si="1"/>
        <v>96.211054765014154</v>
      </c>
      <c r="G37" s="50">
        <f t="shared" si="2"/>
        <v>109.72340425531914</v>
      </c>
      <c r="H37" s="32"/>
    </row>
    <row r="38" spans="1:8" s="31" customFormat="1" ht="26.25" customHeight="1">
      <c r="A38" s="33" t="s">
        <v>113</v>
      </c>
      <c r="B38" s="34" t="s">
        <v>114</v>
      </c>
      <c r="C38" s="50">
        <v>0</v>
      </c>
      <c r="D38" s="39">
        <v>374.6</v>
      </c>
      <c r="E38" s="50">
        <v>374.6</v>
      </c>
      <c r="F38" s="50">
        <f t="shared" si="1"/>
        <v>100</v>
      </c>
      <c r="G38" s="50">
        <v>0</v>
      </c>
      <c r="H38" s="32"/>
    </row>
    <row r="39" spans="1:8" hidden="1">
      <c r="A39" s="33" t="s">
        <v>8</v>
      </c>
      <c r="B39" s="34" t="s">
        <v>9</v>
      </c>
      <c r="C39" s="50">
        <v>0</v>
      </c>
      <c r="D39" s="39">
        <v>0</v>
      </c>
      <c r="E39" s="50">
        <v>0</v>
      </c>
      <c r="F39" s="50" t="e">
        <f t="shared" si="1"/>
        <v>#DIV/0!</v>
      </c>
      <c r="G39" s="50" t="e">
        <f t="shared" si="2"/>
        <v>#DIV/0!</v>
      </c>
      <c r="H39" s="32"/>
    </row>
    <row r="40" spans="1:8" ht="27.75" customHeight="1">
      <c r="A40" s="33" t="s">
        <v>10</v>
      </c>
      <c r="B40" s="34" t="s">
        <v>11</v>
      </c>
      <c r="C40" s="50">
        <v>19.600000000000001</v>
      </c>
      <c r="D40" s="50">
        <v>89.8</v>
      </c>
      <c r="E40" s="50">
        <v>89.8</v>
      </c>
      <c r="F40" s="50">
        <f t="shared" si="1"/>
        <v>100</v>
      </c>
      <c r="G40" s="50" t="s">
        <v>133</v>
      </c>
      <c r="H40" s="32"/>
    </row>
    <row r="41" spans="1:8" ht="17.25" customHeight="1">
      <c r="A41" s="33" t="s">
        <v>12</v>
      </c>
      <c r="B41" s="34" t="s">
        <v>13</v>
      </c>
      <c r="C41" s="50">
        <f t="shared" ref="C41:E41" si="11">C42</f>
        <v>263.60000000000002</v>
      </c>
      <c r="D41" s="50">
        <f t="shared" si="11"/>
        <v>288.10000000000002</v>
      </c>
      <c r="E41" s="50">
        <f t="shared" si="11"/>
        <v>288.10000000000002</v>
      </c>
      <c r="F41" s="50">
        <f t="shared" si="1"/>
        <v>100</v>
      </c>
      <c r="G41" s="50">
        <f t="shared" si="2"/>
        <v>109.29438543247345</v>
      </c>
      <c r="H41" s="32"/>
    </row>
    <row r="42" spans="1:8" ht="25.5">
      <c r="A42" s="33" t="s">
        <v>14</v>
      </c>
      <c r="B42" s="34" t="s">
        <v>15</v>
      </c>
      <c r="C42" s="50">
        <v>263.60000000000002</v>
      </c>
      <c r="D42" s="50">
        <v>288.10000000000002</v>
      </c>
      <c r="E42" s="50">
        <v>288.10000000000002</v>
      </c>
      <c r="F42" s="50">
        <f t="shared" si="1"/>
        <v>100</v>
      </c>
      <c r="G42" s="50">
        <f t="shared" si="2"/>
        <v>109.29438543247345</v>
      </c>
      <c r="H42" s="32"/>
    </row>
    <row r="43" spans="1:8" ht="15.75" customHeight="1">
      <c r="A43" s="33" t="s">
        <v>16</v>
      </c>
      <c r="B43" s="34" t="s">
        <v>17</v>
      </c>
      <c r="C43" s="50">
        <f t="shared" ref="C43" si="12">C44+C45</f>
        <v>1511.6</v>
      </c>
      <c r="D43" s="50">
        <f t="shared" ref="D43:E43" si="13">D44+D45</f>
        <v>6990.7999999999993</v>
      </c>
      <c r="E43" s="50">
        <f t="shared" si="13"/>
        <v>6245.9</v>
      </c>
      <c r="F43" s="50">
        <f t="shared" si="1"/>
        <v>89.344567145391082</v>
      </c>
      <c r="G43" s="50" t="s">
        <v>134</v>
      </c>
      <c r="H43" s="32"/>
    </row>
    <row r="44" spans="1:8" ht="27" customHeight="1">
      <c r="A44" s="33" t="s">
        <v>18</v>
      </c>
      <c r="B44" s="34" t="s">
        <v>19</v>
      </c>
      <c r="C44" s="50">
        <v>1503.1</v>
      </c>
      <c r="D44" s="50">
        <v>4409.7</v>
      </c>
      <c r="E44" s="50">
        <v>3702.5</v>
      </c>
      <c r="F44" s="50">
        <f t="shared" si="1"/>
        <v>83.962627843163943</v>
      </c>
      <c r="G44" s="50" t="s">
        <v>127</v>
      </c>
      <c r="H44" s="32"/>
    </row>
    <row r="45" spans="1:8" ht="27.75" customHeight="1">
      <c r="A45" s="33" t="s">
        <v>20</v>
      </c>
      <c r="B45" s="34" t="s">
        <v>21</v>
      </c>
      <c r="C45" s="50">
        <v>8.5</v>
      </c>
      <c r="D45" s="50">
        <v>2581.1</v>
      </c>
      <c r="E45" s="50">
        <v>2543.4</v>
      </c>
      <c r="F45" s="50">
        <f t="shared" si="1"/>
        <v>98.539382433846043</v>
      </c>
      <c r="G45" s="50" t="s">
        <v>135</v>
      </c>
      <c r="H45" s="32"/>
    </row>
    <row r="46" spans="1:8" ht="20.25" customHeight="1">
      <c r="A46" s="33" t="s">
        <v>22</v>
      </c>
      <c r="B46" s="34" t="s">
        <v>23</v>
      </c>
      <c r="C46" s="50">
        <f t="shared" ref="C46" si="14">C47+C48</f>
        <v>1898.2</v>
      </c>
      <c r="D46" s="50">
        <f t="shared" ref="D46:E46" si="15">D47+D48</f>
        <v>3543.8999999999996</v>
      </c>
      <c r="E46" s="50">
        <f t="shared" si="15"/>
        <v>1262.6000000000001</v>
      </c>
      <c r="F46" s="50">
        <f t="shared" si="1"/>
        <v>35.62741612347979</v>
      </c>
      <c r="G46" s="50">
        <f t="shared" si="2"/>
        <v>66.515646401854383</v>
      </c>
      <c r="H46" s="32"/>
    </row>
    <row r="47" spans="1:8">
      <c r="A47" s="33" t="s">
        <v>24</v>
      </c>
      <c r="B47" s="34" t="s">
        <v>25</v>
      </c>
      <c r="C47" s="50">
        <v>5.3</v>
      </c>
      <c r="D47" s="50">
        <v>6.7</v>
      </c>
      <c r="E47" s="50">
        <v>6.7</v>
      </c>
      <c r="F47" s="50">
        <f t="shared" si="1"/>
        <v>100</v>
      </c>
      <c r="G47" s="50">
        <f t="shared" si="2"/>
        <v>126.41509433962266</v>
      </c>
      <c r="H47" s="32"/>
    </row>
    <row r="48" spans="1:8">
      <c r="A48" s="33" t="s">
        <v>26</v>
      </c>
      <c r="B48" s="34" t="s">
        <v>27</v>
      </c>
      <c r="C48" s="50">
        <v>1892.9</v>
      </c>
      <c r="D48" s="50">
        <v>3537.2</v>
      </c>
      <c r="E48" s="50">
        <v>1255.9000000000001</v>
      </c>
      <c r="F48" s="50">
        <f t="shared" si="1"/>
        <v>35.505484564061973</v>
      </c>
      <c r="G48" s="50">
        <f t="shared" si="2"/>
        <v>66.347931744941619</v>
      </c>
      <c r="H48" s="32"/>
    </row>
    <row r="49" spans="1:8" s="25" customFormat="1">
      <c r="A49" s="33" t="s">
        <v>103</v>
      </c>
      <c r="B49" s="34" t="s">
        <v>105</v>
      </c>
      <c r="C49" s="50">
        <f>C50</f>
        <v>4</v>
      </c>
      <c r="D49" s="50">
        <f>D50</f>
        <v>11.2</v>
      </c>
      <c r="E49" s="50">
        <f>E50</f>
        <v>11.2</v>
      </c>
      <c r="F49" s="50">
        <f t="shared" si="1"/>
        <v>100</v>
      </c>
      <c r="G49" s="50" t="s">
        <v>130</v>
      </c>
      <c r="H49" s="32"/>
    </row>
    <row r="50" spans="1:8" s="25" customFormat="1" ht="42" customHeight="1">
      <c r="A50" s="33" t="s">
        <v>104</v>
      </c>
      <c r="B50" s="34" t="s">
        <v>106</v>
      </c>
      <c r="C50" s="50">
        <v>4</v>
      </c>
      <c r="D50" s="50">
        <v>11.2</v>
      </c>
      <c r="E50" s="50">
        <v>11.2</v>
      </c>
      <c r="F50" s="50">
        <f t="shared" si="1"/>
        <v>100</v>
      </c>
      <c r="G50" s="50" t="s">
        <v>130</v>
      </c>
      <c r="H50" s="32"/>
    </row>
    <row r="51" spans="1:8">
      <c r="A51" s="33" t="s">
        <v>50</v>
      </c>
      <c r="B51" s="34" t="s">
        <v>28</v>
      </c>
      <c r="C51" s="50">
        <f t="shared" ref="C51:E51" si="16">C52</f>
        <v>8388.7000000000007</v>
      </c>
      <c r="D51" s="50">
        <f t="shared" si="16"/>
        <v>5690.3</v>
      </c>
      <c r="E51" s="50">
        <f t="shared" si="16"/>
        <v>5390.7</v>
      </c>
      <c r="F51" s="50">
        <f t="shared" si="1"/>
        <v>94.734899741665629</v>
      </c>
      <c r="G51" s="50">
        <f t="shared" si="2"/>
        <v>64.261446946487538</v>
      </c>
      <c r="H51" s="32"/>
    </row>
    <row r="52" spans="1:8">
      <c r="A52" s="33" t="s">
        <v>29</v>
      </c>
      <c r="B52" s="34" t="s">
        <v>30</v>
      </c>
      <c r="C52" s="50">
        <v>8388.7000000000007</v>
      </c>
      <c r="D52" s="50">
        <v>5690.3</v>
      </c>
      <c r="E52" s="50">
        <v>5390.7</v>
      </c>
      <c r="F52" s="50">
        <f t="shared" si="1"/>
        <v>94.734899741665629</v>
      </c>
      <c r="G52" s="50">
        <f t="shared" si="2"/>
        <v>64.261446946487538</v>
      </c>
      <c r="H52" s="32"/>
    </row>
    <row r="53" spans="1:8" ht="53.25" customHeight="1">
      <c r="A53" s="33" t="s">
        <v>107</v>
      </c>
      <c r="B53" s="23" t="s">
        <v>109</v>
      </c>
      <c r="C53" s="50">
        <v>500</v>
      </c>
      <c r="D53" s="50">
        <f t="shared" ref="D53:E53" si="17">D54</f>
        <v>600</v>
      </c>
      <c r="E53" s="50">
        <f t="shared" si="17"/>
        <v>0</v>
      </c>
      <c r="F53" s="50">
        <f t="shared" si="1"/>
        <v>0</v>
      </c>
      <c r="G53" s="50">
        <f t="shared" si="2"/>
        <v>0</v>
      </c>
      <c r="H53" s="32"/>
    </row>
    <row r="54" spans="1:8" ht="30.75" customHeight="1">
      <c r="A54" s="33" t="s">
        <v>108</v>
      </c>
      <c r="B54" s="23" t="s">
        <v>110</v>
      </c>
      <c r="C54" s="50">
        <v>500</v>
      </c>
      <c r="D54" s="50">
        <v>600</v>
      </c>
      <c r="E54" s="50">
        <v>0</v>
      </c>
      <c r="F54" s="50">
        <f t="shared" si="1"/>
        <v>0</v>
      </c>
      <c r="G54" s="50">
        <f t="shared" si="2"/>
        <v>0</v>
      </c>
      <c r="H54" s="32"/>
    </row>
    <row r="55" spans="1:8" ht="25.5">
      <c r="A55" s="15" t="s">
        <v>136</v>
      </c>
      <c r="B55" s="19"/>
      <c r="C55" s="51">
        <f>C5-C34</f>
        <v>-259.60000000000582</v>
      </c>
      <c r="D55" s="51">
        <f>D5-D34</f>
        <v>-2043.8000000000029</v>
      </c>
      <c r="E55" s="51">
        <f>E5-E34</f>
        <v>469.59999999999854</v>
      </c>
      <c r="F55" s="41"/>
      <c r="G55" s="41"/>
    </row>
    <row r="56" spans="1:8" ht="25.5">
      <c r="A56" s="15" t="s">
        <v>31</v>
      </c>
      <c r="B56" s="19"/>
      <c r="C56" s="51">
        <f t="shared" ref="C56" si="18">C58</f>
        <v>259.60000000000218</v>
      </c>
      <c r="D56" s="51">
        <f t="shared" ref="D56:E56" si="19">D58</f>
        <v>2043.7999999999993</v>
      </c>
      <c r="E56" s="51">
        <f t="shared" si="19"/>
        <v>-469.60000000000218</v>
      </c>
      <c r="F56" s="41"/>
      <c r="G56" s="41"/>
    </row>
    <row r="57" spans="1:8">
      <c r="A57" s="33" t="s">
        <v>2</v>
      </c>
      <c r="B57" s="16"/>
      <c r="C57" s="50"/>
      <c r="D57" s="50"/>
      <c r="E57" s="50"/>
      <c r="F57" s="40"/>
      <c r="G57" s="40"/>
    </row>
    <row r="58" spans="1:8" ht="25.5">
      <c r="A58" s="33" t="s">
        <v>32</v>
      </c>
      <c r="B58" s="16" t="s">
        <v>33</v>
      </c>
      <c r="C58" s="50">
        <f t="shared" ref="C58" si="20">C59+C60</f>
        <v>259.60000000000218</v>
      </c>
      <c r="D58" s="50">
        <f t="shared" ref="D58:E58" si="21">D59+D60</f>
        <v>2043.7999999999993</v>
      </c>
      <c r="E58" s="50">
        <f t="shared" si="21"/>
        <v>-469.60000000000218</v>
      </c>
      <c r="F58" s="40"/>
      <c r="G58" s="40"/>
    </row>
    <row r="59" spans="1:8" ht="25.5">
      <c r="A59" s="33" t="s">
        <v>34</v>
      </c>
      <c r="B59" s="16" t="s">
        <v>35</v>
      </c>
      <c r="C59" s="50">
        <v>-18059.099999999999</v>
      </c>
      <c r="D59" s="50">
        <v>-21441</v>
      </c>
      <c r="E59" s="50">
        <v>-21260.9</v>
      </c>
      <c r="F59" s="40"/>
      <c r="G59" s="40"/>
    </row>
    <row r="60" spans="1:8" ht="29.25" customHeight="1">
      <c r="A60" s="33" t="s">
        <v>36</v>
      </c>
      <c r="B60" s="16" t="s">
        <v>37</v>
      </c>
      <c r="C60" s="50">
        <v>18318.7</v>
      </c>
      <c r="D60" s="50">
        <v>23484.799999999999</v>
      </c>
      <c r="E60" s="50">
        <v>20791.3</v>
      </c>
      <c r="F60" s="40"/>
      <c r="G60" s="40"/>
    </row>
    <row r="61" spans="1:8">
      <c r="A61" s="12"/>
      <c r="B61" s="12"/>
      <c r="C61" s="12"/>
      <c r="D61" s="12"/>
      <c r="E61" s="12"/>
      <c r="F61" s="12"/>
      <c r="G61" s="12"/>
    </row>
    <row r="62" spans="1:8">
      <c r="A62" s="12"/>
      <c r="B62" s="12"/>
      <c r="C62" s="12"/>
      <c r="D62" s="12"/>
      <c r="E62" s="12"/>
      <c r="F62" s="12"/>
      <c r="G62" s="12"/>
    </row>
    <row r="63" spans="1:8">
      <c r="A63" s="12"/>
      <c r="B63" s="12"/>
      <c r="C63" s="12"/>
      <c r="D63" s="12"/>
      <c r="E63" s="12"/>
      <c r="F63" s="12"/>
      <c r="G63" s="12"/>
    </row>
    <row r="64" spans="1:8" ht="14.25">
      <c r="A64" s="58" t="s">
        <v>47</v>
      </c>
      <c r="B64" s="58"/>
      <c r="C64" s="58"/>
      <c r="D64" s="58"/>
      <c r="E64" s="58"/>
      <c r="F64" s="58"/>
      <c r="G64" s="58"/>
    </row>
    <row r="65" spans="1:7">
      <c r="A65" s="12"/>
      <c r="B65" s="12"/>
      <c r="C65" s="12"/>
      <c r="D65" s="12"/>
      <c r="E65" s="12"/>
      <c r="F65" s="12"/>
      <c r="G65" s="12"/>
    </row>
  </sheetData>
  <mergeCells count="2">
    <mergeCell ref="A64:G64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D6" sqref="D6"/>
    </sheetView>
  </sheetViews>
  <sheetFormatPr defaultRowHeight="15"/>
  <cols>
    <col min="1" max="1" width="22.28515625" style="1" customWidth="1"/>
    <col min="2" max="2" width="15.7109375" style="1" customWidth="1"/>
    <col min="3" max="3" width="14" style="1" customWidth="1"/>
    <col min="4" max="4" width="18" style="1" customWidth="1"/>
    <col min="5" max="5" width="14.42578125" style="1" customWidth="1"/>
    <col min="6" max="6" width="13.42578125" style="1" customWidth="1"/>
    <col min="7" max="7" width="13.28515625" style="1" customWidth="1"/>
    <col min="8" max="16384" width="9.140625" style="1"/>
  </cols>
  <sheetData>
    <row r="1" spans="1:8">
      <c r="A1" s="6"/>
      <c r="B1" s="6"/>
      <c r="C1" s="6"/>
      <c r="D1" s="6"/>
      <c r="E1" s="6"/>
      <c r="F1" s="6"/>
      <c r="G1" s="6"/>
      <c r="H1" s="6"/>
    </row>
    <row r="2" spans="1:8" ht="96" customHeight="1">
      <c r="A2" s="61" t="s">
        <v>122</v>
      </c>
      <c r="B2" s="58"/>
      <c r="C2" s="58"/>
      <c r="D2" s="58"/>
      <c r="E2" s="58"/>
      <c r="F2" s="58"/>
      <c r="G2" s="58"/>
      <c r="H2" s="6"/>
    </row>
    <row r="3" spans="1:8">
      <c r="A3" s="6"/>
      <c r="B3" s="6"/>
      <c r="C3" s="6"/>
      <c r="D3" s="6"/>
      <c r="E3" s="6"/>
      <c r="F3" s="6"/>
      <c r="G3" s="7"/>
      <c r="H3" s="6"/>
    </row>
    <row r="4" spans="1:8" ht="90" customHeight="1">
      <c r="A4" s="20" t="s">
        <v>38</v>
      </c>
      <c r="B4" s="20" t="s">
        <v>39</v>
      </c>
      <c r="C4" s="20" t="s">
        <v>123</v>
      </c>
      <c r="D4" s="20" t="s">
        <v>124</v>
      </c>
      <c r="E4" s="20" t="s">
        <v>125</v>
      </c>
      <c r="F4" s="20" t="s">
        <v>102</v>
      </c>
      <c r="G4" s="20" t="s">
        <v>101</v>
      </c>
      <c r="H4" s="6"/>
    </row>
    <row r="5" spans="1:8" ht="78" customHeight="1">
      <c r="A5" s="21" t="s">
        <v>40</v>
      </c>
      <c r="B5" s="35">
        <v>7</v>
      </c>
      <c r="C5" s="36">
        <v>3594.1</v>
      </c>
      <c r="D5" s="36">
        <v>4105.8</v>
      </c>
      <c r="E5" s="36">
        <v>3978.6</v>
      </c>
      <c r="F5" s="36">
        <f>E5/D5*100</f>
        <v>96.90194359199181</v>
      </c>
      <c r="G5" s="36">
        <f>E5/C5*100</f>
        <v>110.69808853398627</v>
      </c>
      <c r="H5" s="6"/>
    </row>
    <row r="6" spans="1:8" ht="61.5" customHeight="1">
      <c r="A6" s="22" t="s">
        <v>41</v>
      </c>
      <c r="B6" s="35">
        <v>3.8</v>
      </c>
      <c r="C6" s="36">
        <v>2465.4</v>
      </c>
      <c r="D6" s="36">
        <v>2423</v>
      </c>
      <c r="E6" s="36">
        <v>2134.1</v>
      </c>
      <c r="F6" s="36">
        <f>E6/D6*100</f>
        <v>88.076764341725138</v>
      </c>
      <c r="G6" s="36">
        <f>E6/C6*100</f>
        <v>86.562018333738948</v>
      </c>
      <c r="H6" s="6"/>
    </row>
    <row r="7" spans="1:8">
      <c r="A7" s="6"/>
      <c r="B7" s="6"/>
      <c r="C7" s="6"/>
      <c r="D7" s="6"/>
      <c r="E7" s="6"/>
      <c r="F7" s="6"/>
      <c r="G7" s="6"/>
      <c r="H7" s="6"/>
    </row>
    <row r="8" spans="1:8">
      <c r="A8" s="6"/>
      <c r="B8" s="6"/>
      <c r="C8" s="6"/>
      <c r="D8" s="6"/>
      <c r="E8" s="6"/>
      <c r="F8" s="6"/>
      <c r="G8" s="6"/>
      <c r="H8" s="6"/>
    </row>
    <row r="9" spans="1:8">
      <c r="A9" s="6"/>
      <c r="B9" s="6"/>
      <c r="C9" s="6"/>
      <c r="D9" s="6"/>
      <c r="E9" s="6"/>
      <c r="F9" s="6"/>
      <c r="G9" s="6"/>
      <c r="H9" s="6"/>
    </row>
    <row r="10" spans="1:8">
      <c r="A10" s="58" t="s">
        <v>43</v>
      </c>
      <c r="B10" s="58"/>
      <c r="C10" s="58"/>
      <c r="D10" s="58"/>
      <c r="E10" s="58"/>
      <c r="F10" s="58"/>
      <c r="G10" s="58"/>
      <c r="H10" s="6"/>
    </row>
    <row r="11" spans="1:8">
      <c r="A11" s="6"/>
      <c r="B11" s="6"/>
      <c r="C11" s="6"/>
      <c r="D11" s="6"/>
      <c r="E11" s="6"/>
      <c r="F11" s="6"/>
      <c r="G11" s="6"/>
      <c r="H11" s="6"/>
    </row>
    <row r="12" spans="1:8">
      <c r="A12" s="6"/>
      <c r="B12" s="6"/>
      <c r="C12" s="6"/>
      <c r="D12" s="6"/>
      <c r="E12" s="6"/>
      <c r="F12" s="6"/>
      <c r="G12" s="6"/>
      <c r="H12" s="6"/>
    </row>
    <row r="13" spans="1:8">
      <c r="A13" s="4"/>
      <c r="B13" s="4"/>
      <c r="C13" s="4"/>
      <c r="D13" s="4"/>
      <c r="E13" s="4"/>
      <c r="F13" s="4"/>
      <c r="G13" s="4"/>
    </row>
    <row r="14" spans="1:8">
      <c r="A14" s="4"/>
      <c r="B14" s="4"/>
      <c r="C14" s="4"/>
      <c r="D14" s="4"/>
      <c r="E14" s="4"/>
      <c r="F14" s="4"/>
      <c r="G14" s="4"/>
    </row>
    <row r="15" spans="1:8">
      <c r="A15" s="4"/>
      <c r="B15" s="4"/>
      <c r="C15" s="4"/>
      <c r="D15" s="4"/>
      <c r="E15" s="4"/>
      <c r="F15" s="4"/>
      <c r="G15" s="4"/>
    </row>
    <row r="16" spans="1:8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F12" sqref="F12"/>
    </sheetView>
  </sheetViews>
  <sheetFormatPr defaultRowHeight="15"/>
  <cols>
    <col min="1" max="1" width="36.42578125" style="1" customWidth="1"/>
    <col min="2" max="2" width="15.4257812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6">
      <c r="A1" s="6"/>
      <c r="B1" s="6"/>
      <c r="C1" s="6"/>
      <c r="D1" s="6"/>
      <c r="E1" s="6"/>
      <c r="F1" s="6"/>
    </row>
    <row r="2" spans="1:6" ht="96" customHeight="1">
      <c r="A2" s="61" t="s">
        <v>126</v>
      </c>
      <c r="B2" s="58"/>
      <c r="C2" s="58"/>
      <c r="D2" s="58"/>
      <c r="E2" s="58"/>
      <c r="F2" s="58"/>
    </row>
    <row r="3" spans="1:6">
      <c r="A3" s="6"/>
      <c r="B3" s="6"/>
      <c r="C3" s="6"/>
      <c r="D3" s="6"/>
      <c r="E3" s="6"/>
      <c r="F3" s="7"/>
    </row>
    <row r="4" spans="1:6" ht="83.25" customHeight="1">
      <c r="A4" s="8" t="s">
        <v>44</v>
      </c>
      <c r="B4" s="9" t="s">
        <v>123</v>
      </c>
      <c r="C4" s="9" t="s">
        <v>124</v>
      </c>
      <c r="D4" s="9" t="s">
        <v>125</v>
      </c>
      <c r="E4" s="9" t="s">
        <v>102</v>
      </c>
      <c r="F4" s="9" t="s">
        <v>101</v>
      </c>
    </row>
    <row r="5" spans="1:6" s="3" customFormat="1" ht="75.75" customHeight="1">
      <c r="A5" s="26" t="s">
        <v>51</v>
      </c>
      <c r="B5" s="38">
        <v>2</v>
      </c>
      <c r="C5" s="52">
        <v>2</v>
      </c>
      <c r="D5" s="52">
        <v>2</v>
      </c>
      <c r="E5" s="52">
        <f t="shared" ref="E5:E12" si="0">D5/C5*100</f>
        <v>100</v>
      </c>
      <c r="F5" s="52">
        <f t="shared" ref="F5:F6" si="1">D5/B5*100</f>
        <v>100</v>
      </c>
    </row>
    <row r="6" spans="1:6" s="4" customFormat="1" ht="74.25" customHeight="1">
      <c r="A6" s="27" t="s">
        <v>52</v>
      </c>
      <c r="B6" s="38">
        <v>2</v>
      </c>
      <c r="C6" s="52">
        <v>2</v>
      </c>
      <c r="D6" s="52">
        <v>2</v>
      </c>
      <c r="E6" s="52">
        <f t="shared" si="0"/>
        <v>100</v>
      </c>
      <c r="F6" s="52">
        <f t="shared" si="1"/>
        <v>100</v>
      </c>
    </row>
    <row r="7" spans="1:6" ht="82.5" customHeight="1">
      <c r="A7" s="28" t="s">
        <v>111</v>
      </c>
      <c r="B7" s="52">
        <v>1503.1</v>
      </c>
      <c r="C7" s="52">
        <v>4409.7</v>
      </c>
      <c r="D7" s="52">
        <v>3702.5</v>
      </c>
      <c r="E7" s="52">
        <f t="shared" si="0"/>
        <v>83.962627843163943</v>
      </c>
      <c r="F7" s="52" t="s">
        <v>127</v>
      </c>
    </row>
    <row r="8" spans="1:6" ht="96" hidden="1" customHeight="1">
      <c r="A8" s="29" t="s">
        <v>49</v>
      </c>
      <c r="B8" s="52">
        <v>0</v>
      </c>
      <c r="C8" s="52">
        <v>0</v>
      </c>
      <c r="D8" s="52">
        <v>0</v>
      </c>
      <c r="E8" s="52" t="e">
        <f t="shared" si="0"/>
        <v>#DIV/0!</v>
      </c>
      <c r="F8" s="52">
        <v>0</v>
      </c>
    </row>
    <row r="9" spans="1:6" ht="69.75" customHeight="1">
      <c r="A9" s="30" t="s">
        <v>48</v>
      </c>
      <c r="B9" s="52">
        <v>1892.9</v>
      </c>
      <c r="C9" s="52">
        <v>3537.2</v>
      </c>
      <c r="D9" s="52">
        <v>1255.9000000000001</v>
      </c>
      <c r="E9" s="52">
        <f t="shared" si="0"/>
        <v>35.505484564061973</v>
      </c>
      <c r="F9" s="52">
        <f t="shared" ref="F9:F12" si="2">D9/B9*100</f>
        <v>66.347931744941619</v>
      </c>
    </row>
    <row r="10" spans="1:6" s="4" customFormat="1" ht="60" customHeight="1">
      <c r="A10" s="30" t="s">
        <v>99</v>
      </c>
      <c r="B10" s="52">
        <v>4477.3999999999996</v>
      </c>
      <c r="C10" s="52">
        <v>0</v>
      </c>
      <c r="D10" s="52">
        <v>0</v>
      </c>
      <c r="E10" s="52">
        <v>0</v>
      </c>
      <c r="F10" s="52">
        <f t="shared" si="2"/>
        <v>0</v>
      </c>
    </row>
    <row r="11" spans="1:6" s="24" customFormat="1" ht="57.75" customHeight="1">
      <c r="A11" s="30" t="s">
        <v>112</v>
      </c>
      <c r="B11" s="52">
        <v>0</v>
      </c>
      <c r="C11" s="52">
        <v>5690.3</v>
      </c>
      <c r="D11" s="52">
        <v>5390.7</v>
      </c>
      <c r="E11" s="52">
        <f t="shared" si="0"/>
        <v>94.734899741665629</v>
      </c>
      <c r="F11" s="52">
        <v>0</v>
      </c>
    </row>
    <row r="12" spans="1:6" ht="27.75" customHeight="1">
      <c r="A12" s="10" t="s">
        <v>45</v>
      </c>
      <c r="B12" s="38">
        <f>SUM(B5:B11)</f>
        <v>7877.4</v>
      </c>
      <c r="C12" s="38">
        <f>SUM(C5:C11)</f>
        <v>13641.2</v>
      </c>
      <c r="D12" s="38">
        <f>SUM(D5:D11)</f>
        <v>10353.099999999999</v>
      </c>
      <c r="E12" s="38">
        <f t="shared" si="0"/>
        <v>75.895815617394348</v>
      </c>
      <c r="F12" s="38">
        <f t="shared" si="2"/>
        <v>131.4278822961891</v>
      </c>
    </row>
    <row r="13" spans="1:6">
      <c r="A13" s="6"/>
      <c r="B13" s="11"/>
      <c r="C13" s="6"/>
      <c r="D13" s="6"/>
      <c r="E13" s="6"/>
      <c r="F13" s="6"/>
    </row>
    <row r="14" spans="1:6">
      <c r="A14" s="6"/>
      <c r="B14" s="6"/>
      <c r="C14" s="6"/>
      <c r="D14" s="6"/>
      <c r="E14" s="6"/>
      <c r="F14" s="6"/>
    </row>
    <row r="15" spans="1:6">
      <c r="A15" s="6"/>
      <c r="B15" s="6"/>
      <c r="C15" s="6"/>
      <c r="D15" s="6"/>
      <c r="E15" s="6"/>
      <c r="F15" s="6"/>
    </row>
    <row r="16" spans="1:6">
      <c r="A16" s="58" t="s">
        <v>46</v>
      </c>
      <c r="B16" s="58"/>
      <c r="C16" s="58"/>
      <c r="D16" s="58"/>
      <c r="E16" s="58"/>
      <c r="F16" s="58"/>
    </row>
  </sheetData>
  <mergeCells count="2">
    <mergeCell ref="A2:F2"/>
    <mergeCell ref="A16:F16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2024-01-26T09:56:08Z</cp:lastPrinted>
  <dcterms:created xsi:type="dcterms:W3CDTF">2017-04-17T10:25:39Z</dcterms:created>
  <dcterms:modified xsi:type="dcterms:W3CDTF">2024-01-31T04:20:43Z</dcterms:modified>
</cp:coreProperties>
</file>