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85" yWindow="-60" windowWidth="14445" windowHeight="124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F9" i="3"/>
  <c r="F10"/>
  <c r="E8"/>
  <c r="E9"/>
  <c r="E11"/>
  <c r="E5"/>
  <c r="E6"/>
  <c r="F53" i="1"/>
  <c r="F54"/>
  <c r="G7"/>
  <c r="G8"/>
  <c r="G9"/>
  <c r="G11"/>
  <c r="G12"/>
  <c r="G13"/>
  <c r="G14"/>
  <c r="G15"/>
  <c r="G16"/>
  <c r="G17"/>
  <c r="G18"/>
  <c r="G19"/>
  <c r="G20"/>
  <c r="G21"/>
  <c r="G22"/>
  <c r="G24"/>
  <c r="G25"/>
  <c r="G26"/>
  <c r="G27"/>
  <c r="G28"/>
  <c r="G29"/>
  <c r="G30"/>
  <c r="G31"/>
  <c r="G32"/>
  <c r="G33"/>
  <c r="G34"/>
  <c r="G36"/>
  <c r="G37"/>
  <c r="G41"/>
  <c r="G42"/>
  <c r="G43"/>
  <c r="G44"/>
  <c r="G46"/>
  <c r="G47"/>
  <c r="G48"/>
  <c r="G51"/>
  <c r="G52"/>
  <c r="F7"/>
  <c r="F8"/>
  <c r="F9"/>
  <c r="F10"/>
  <c r="F11"/>
  <c r="F12"/>
  <c r="F13"/>
  <c r="F14"/>
  <c r="F15"/>
  <c r="F16"/>
  <c r="F17"/>
  <c r="F18"/>
  <c r="F20"/>
  <c r="F22"/>
  <c r="F23"/>
  <c r="F24"/>
  <c r="F25"/>
  <c r="F26"/>
  <c r="F27"/>
  <c r="F28"/>
  <c r="F29"/>
  <c r="F30"/>
  <c r="F31"/>
  <c r="F32"/>
  <c r="F34"/>
  <c r="F36"/>
  <c r="F37"/>
  <c r="F38"/>
  <c r="F39"/>
  <c r="F40"/>
  <c r="F41"/>
  <c r="F42"/>
  <c r="F43"/>
  <c r="F44"/>
  <c r="F45"/>
  <c r="F46"/>
  <c r="F47"/>
  <c r="F48"/>
  <c r="F49"/>
  <c r="F50"/>
  <c r="F51"/>
  <c r="F52"/>
  <c r="D24"/>
  <c r="D5" s="1"/>
  <c r="D55" s="1"/>
  <c r="E36"/>
  <c r="D36"/>
  <c r="D34" s="1"/>
  <c r="C36"/>
  <c r="C24"/>
  <c r="C7"/>
  <c r="C5" s="1"/>
  <c r="E7"/>
  <c r="E5" s="1"/>
  <c r="E24"/>
  <c r="D12" i="3"/>
  <c r="C12"/>
  <c r="B12"/>
  <c r="D7" i="1"/>
  <c r="E49"/>
  <c r="D49"/>
  <c r="C58"/>
  <c r="C56" s="1"/>
  <c r="C53"/>
  <c r="C51"/>
  <c r="C46"/>
  <c r="C43"/>
  <c r="C41"/>
  <c r="E7" i="3"/>
  <c r="F7"/>
  <c r="C34" i="1" l="1"/>
  <c r="C55"/>
  <c r="D53"/>
  <c r="E53"/>
  <c r="D51"/>
  <c r="E51"/>
  <c r="D46"/>
  <c r="E46"/>
  <c r="D43"/>
  <c r="E43"/>
  <c r="D41"/>
  <c r="E41"/>
  <c r="E34" l="1"/>
  <c r="G5" l="1"/>
  <c r="F5"/>
  <c r="G6" i="2" l="1"/>
  <c r="G5"/>
  <c r="F12" i="3" l="1"/>
  <c r="E12"/>
  <c r="F6" i="2"/>
  <c r="E55" i="1" l="1"/>
  <c r="D58"/>
  <c r="D56" s="1"/>
  <c r="E58"/>
  <c r="E56" s="1"/>
  <c r="F5" i="2" l="1"/>
</calcChain>
</file>

<file path=xl/sharedStrings.xml><?xml version="1.0" encoding="utf-8"?>
<sst xmlns="http://schemas.openxmlformats.org/spreadsheetml/2006/main" count="139" uniqueCount="130">
  <si>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</si>
  <si>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</si>
  <si>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</si>
  <si>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</si>
  <si>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</si>
  <si>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</si>
  <si>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</si>
  <si>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</si>
  <si>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</si>
  <si>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</si>
  <si>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</si>
  <si>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</si>
  <si>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</si>
  <si>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</si>
  <si>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</si>
  <si>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</si>
  <si>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</si>
  <si>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</si>
  <si>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</si>
  <si>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</si>
  <si>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</si>
  <si>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</si>
  <si>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</si>
  <si>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</si>
  <si>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</si>
  <si>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</si>
  <si>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</si>
  <si>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</si>
  <si>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</si>
  <si>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</si>
  <si>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</si>
  <si>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</si>
  <si>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</si>
  <si>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</si>
  <si>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</si>
  <si>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</si>
  <si>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</si>
  <si>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</si>
  <si>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</si>
  <si>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</si>
  <si>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</si>
  <si>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</si>
  <si>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</si>
  <si>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</si>
  <si>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</si>
  <si>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</si>
  <si>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</si>
  <si>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</si>
  <si>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</si>
  <si>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</si>
  <si>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</si>
  <si>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</si>
  <si>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</si>
  <si>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</si>
  <si>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</si>
  <si>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</si>
  <si>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</si>
  <si>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</si>
  <si>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</si>
  <si>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</si>
  <si>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</si>
  <si>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</si>
  <si>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</si>
  <si>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</si>
  <si>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</si>
  <si>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</si>
  <si>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</si>
  <si>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</si>
  <si>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</si>
  <si>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</si>
  <si>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</si>
  <si>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</si>
  <si>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</si>
  <si>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</si>
  <si>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</si>
  <si>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</si>
  <si>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</si>
  <si>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</si>
  <si>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</si>
  <si>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</si>
  <si>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</si>
  <si>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</si>
  <si>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</si>
  <si>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</si>
  <si>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</si>
  <si>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</si>
  <si>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</si>
  <si>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</si>
  <si>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</si>
  <si>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</si>
  <si>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</si>
  <si>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</si>
  <si>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</si>
  <si>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</si>
  <si>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</si>
  <si>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</si>
  <si>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</si>
  <si>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</si>
  <si>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</si>
  <si>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</si>
  <si>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</si>
  <si>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Муниципальная программа "Текущий ремонт и укрепление материально-технической базы МБУК "КДЦ Свободинского МО" на 2022 год"</t>
  </si>
  <si>
    <t>% исполнения плана                       2023 года</t>
  </si>
  <si>
    <t>% исполнения 2023 года к 2022 году</t>
  </si>
  <si>
    <t>% исполнения плана 2023 года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</si>
  <si>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</si>
  <si>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</si>
  <si>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</si>
  <si>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</si>
  <si>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</si>
  <si>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</si>
  <si>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</si>
  <si>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</si>
  <si>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</si>
  <si>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</si>
  <si>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св. 3,6 раза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</si>
  <si>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2023 года     
</t>
  </si>
  <si>
    <t>Исполнено на 1 июля 2022 г. (тыс.руб)</t>
  </si>
  <si>
    <t>Утвержденные бюджетные назначения на           1 июля 2023 г. (тыс.руб)</t>
  </si>
  <si>
    <t>Исполнено на 1 июля 2023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</si>
  <si>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июля 2023 года
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</si>
  <si>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июля 2023 года
</t>
  </si>
  <si>
    <t>Исполнено на 1 июля 2022 г.</t>
  </si>
  <si>
    <t>Утвержденные бюджетные назначения на                        1 июля 2023 г.</t>
  </si>
  <si>
    <t>Исполнено на 1 июля 2023 г.</t>
  </si>
  <si>
    <t>Обеспечение проведения выборов и референдумов</t>
  </si>
  <si>
    <t>00 0107 0000000000 000</t>
  </si>
  <si>
    <t>св. 2,6 раза</t>
  </si>
  <si>
    <t>св. 15,2 раза</t>
  </si>
  <si>
    <t>св. 2,8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</si>
</sst>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left" vertical="top" wrapText="1"/>
    </xf>
    <xf numFmtId="1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/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0" fontId="22" fillId="0" borderId="1" xfId="0" applyFont="1" applyBorder="1" applyAlignment="1">
      <alignment vertical="top" wrapText="1"/>
    </xf>
    <xf numFmtId="0" fontId="1" fillId="0" borderId="0" xfId="0" applyFont="1"/>
    <xf numFmtId="168" fontId="1" fillId="0" borderId="0" xfId="0" applyNumberFormat="1" applyFont="1"/>
    <xf numFmtId="164" fontId="17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164" fontId="21" fillId="0" borderId="1" xfId="0" applyNumberFormat="1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horizontal="right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37" fontId="21" fillId="0" borderId="1" xfId="0" applyNumberFormat="1" applyFont="1" applyBorder="1" applyAlignment="1">
      <alignment horizontal="center" vertical="top" wrapText="1"/>
    </xf>
    <xf numFmtId="0" fontId="23" fillId="0" borderId="1" xfId="6" applyFont="1" applyBorder="1" applyAlignment="1" applyProtection="1">
      <alignment horizontal="center" vertical="center"/>
      <protection hidden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45" zoomScaleNormal="100" workbookViewId="0">
      <selection activeCell="A53" sqref="A53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13"/>
      <c r="B1" s="13"/>
      <c r="C1" s="13"/>
      <c r="D1" s="13"/>
      <c r="E1" s="13"/>
      <c r="F1" s="13"/>
      <c r="G1" s="13"/>
    </row>
    <row r="2" spans="1:8" ht="65.25" customHeight="1">
      <c r="A2" s="54" t="s">
        <v>121</v>
      </c>
      <c r="B2" s="55"/>
      <c r="C2" s="55"/>
      <c r="D2" s="55"/>
      <c r="E2" s="55"/>
      <c r="F2" s="55"/>
      <c r="G2" s="55"/>
    </row>
    <row r="3" spans="1:8">
      <c r="A3" s="14"/>
      <c r="B3" s="14"/>
      <c r="C3" s="14"/>
      <c r="D3" s="14"/>
      <c r="E3" s="14"/>
      <c r="F3" s="14"/>
      <c r="G3" s="15" t="s">
        <v>43</v>
      </c>
    </row>
    <row r="4" spans="1:8" ht="63.75" customHeight="1">
      <c r="A4" s="5" t="s">
        <v>0</v>
      </c>
      <c r="B4" s="5" t="s">
        <v>1</v>
      </c>
      <c r="C4" s="9" t="s">
        <v>122</v>
      </c>
      <c r="D4" s="9" t="s">
        <v>123</v>
      </c>
      <c r="E4" s="9" t="s">
        <v>124</v>
      </c>
      <c r="F4" s="9" t="s">
        <v>102</v>
      </c>
      <c r="G4" s="9" t="s">
        <v>103</v>
      </c>
    </row>
    <row r="5" spans="1:8" ht="18" customHeight="1">
      <c r="A5" s="16" t="s">
        <v>54</v>
      </c>
      <c r="B5" s="17"/>
      <c r="C5" s="40">
        <f>C7+C24</f>
        <v>10079.1</v>
      </c>
      <c r="D5" s="40">
        <f>D7+D24+D33</f>
        <v>17770.099999999999</v>
      </c>
      <c r="E5" s="40">
        <f>E7+E24+E33</f>
        <v>7213.6999999999989</v>
      </c>
      <c r="F5" s="40">
        <f t="shared" ref="F5:F54" si="0">E5/D5*100</f>
        <v>40.594594290409169</v>
      </c>
      <c r="G5" s="40">
        <f t="shared" ref="G5:G52" si="1">E5/C5*100</f>
        <v>71.570874383625508</v>
      </c>
      <c r="H5" s="39"/>
    </row>
    <row r="6" spans="1:8" ht="16.5" customHeight="1">
      <c r="A6" s="18" t="s">
        <v>2</v>
      </c>
      <c r="B6" s="58"/>
      <c r="C6" s="41"/>
      <c r="D6" s="41"/>
      <c r="E6" s="41"/>
      <c r="F6" s="41"/>
      <c r="G6" s="41"/>
      <c r="H6" s="39"/>
    </row>
    <row r="7" spans="1:8" ht="17.25" customHeight="1">
      <c r="A7" s="37" t="s">
        <v>55</v>
      </c>
      <c r="B7" s="19">
        <v>1E+16</v>
      </c>
      <c r="C7" s="42">
        <f>C8+C10+C11+C13+C16+C17+C21+C23</f>
        <v>5381.9000000000005</v>
      </c>
      <c r="D7" s="42">
        <f>D8+D10+D11+D13+D16+D17+D21+D23</f>
        <v>15201</v>
      </c>
      <c r="E7" s="42">
        <f>E8+E10+E11+E13+E16+E17+E21+E23</f>
        <v>6554.2999999999993</v>
      </c>
      <c r="F7" s="41">
        <f t="shared" si="0"/>
        <v>43.117558055391086</v>
      </c>
      <c r="G7" s="41">
        <f t="shared" si="1"/>
        <v>121.78412828183353</v>
      </c>
      <c r="H7" s="39"/>
    </row>
    <row r="8" spans="1:8" ht="18.75" customHeight="1">
      <c r="A8" s="37" t="s">
        <v>56</v>
      </c>
      <c r="B8" s="19">
        <v>1.01E+16</v>
      </c>
      <c r="C8" s="41">
        <v>1303.4000000000001</v>
      </c>
      <c r="D8" s="42">
        <v>4433</v>
      </c>
      <c r="E8" s="42">
        <v>1457</v>
      </c>
      <c r="F8" s="41">
        <f t="shared" si="0"/>
        <v>32.867132867132867</v>
      </c>
      <c r="G8" s="41">
        <f t="shared" si="1"/>
        <v>111.78456344943993</v>
      </c>
      <c r="H8" s="39"/>
    </row>
    <row r="9" spans="1:8" ht="19.5" customHeight="1">
      <c r="A9" s="37" t="s">
        <v>57</v>
      </c>
      <c r="B9" s="20" t="s">
        <v>58</v>
      </c>
      <c r="C9" s="41">
        <v>1303.4000000000001</v>
      </c>
      <c r="D9" s="42">
        <v>4433</v>
      </c>
      <c r="E9" s="42">
        <v>1457</v>
      </c>
      <c r="F9" s="41">
        <f t="shared" si="0"/>
        <v>32.867132867132867</v>
      </c>
      <c r="G9" s="41">
        <f t="shared" si="1"/>
        <v>111.78456344943993</v>
      </c>
      <c r="H9" s="39"/>
    </row>
    <row r="10" spans="1:8" ht="39.75" customHeight="1">
      <c r="A10" s="37" t="s">
        <v>59</v>
      </c>
      <c r="B10" s="19">
        <v>1.03E+16</v>
      </c>
      <c r="C10" s="41">
        <v>796.5</v>
      </c>
      <c r="D10" s="42">
        <v>4128</v>
      </c>
      <c r="E10" s="42">
        <v>2040.7</v>
      </c>
      <c r="F10" s="41">
        <f t="shared" si="0"/>
        <v>49.435562015503876</v>
      </c>
      <c r="G10" s="41" t="s">
        <v>127</v>
      </c>
      <c r="H10" s="39"/>
    </row>
    <row r="11" spans="1:8" ht="18" customHeight="1">
      <c r="A11" s="37" t="s">
        <v>60</v>
      </c>
      <c r="B11" s="19">
        <v>1.05E+16</v>
      </c>
      <c r="C11" s="41">
        <v>680.9</v>
      </c>
      <c r="D11" s="42">
        <v>1300</v>
      </c>
      <c r="E11" s="42">
        <v>911.4</v>
      </c>
      <c r="F11" s="41">
        <f t="shared" si="0"/>
        <v>70.107692307692304</v>
      </c>
      <c r="G11" s="41">
        <f t="shared" si="1"/>
        <v>133.85225436921721</v>
      </c>
      <c r="H11" s="39"/>
    </row>
    <row r="12" spans="1:8" ht="28.5" customHeight="1">
      <c r="A12" s="37" t="s">
        <v>61</v>
      </c>
      <c r="B12" s="20" t="s">
        <v>62</v>
      </c>
      <c r="C12" s="41">
        <v>680.9</v>
      </c>
      <c r="D12" s="41">
        <v>1300</v>
      </c>
      <c r="E12" s="42">
        <v>911.4</v>
      </c>
      <c r="F12" s="41">
        <f t="shared" si="0"/>
        <v>70.107692307692304</v>
      </c>
      <c r="G12" s="41">
        <f t="shared" si="1"/>
        <v>133.85225436921721</v>
      </c>
      <c r="H12" s="39"/>
    </row>
    <row r="13" spans="1:8" ht="14.25" customHeight="1">
      <c r="A13" s="37" t="s">
        <v>63</v>
      </c>
      <c r="B13" s="19">
        <v>1.06E+16</v>
      </c>
      <c r="C13" s="41">
        <v>612.4</v>
      </c>
      <c r="D13" s="42">
        <v>4552.8</v>
      </c>
      <c r="E13" s="42">
        <v>488.9</v>
      </c>
      <c r="F13" s="41">
        <f t="shared" si="0"/>
        <v>10.738446670180988</v>
      </c>
      <c r="G13" s="41">
        <f t="shared" si="1"/>
        <v>79.833442194644022</v>
      </c>
      <c r="H13" s="39"/>
    </row>
    <row r="14" spans="1:8" ht="27.75" customHeight="1">
      <c r="A14" s="37" t="s">
        <v>64</v>
      </c>
      <c r="B14" s="20" t="s">
        <v>65</v>
      </c>
      <c r="C14" s="57">
        <v>78.7</v>
      </c>
      <c r="D14" s="41">
        <v>445</v>
      </c>
      <c r="E14" s="42">
        <v>81.2</v>
      </c>
      <c r="F14" s="41">
        <f t="shared" si="0"/>
        <v>18.247191011235955</v>
      </c>
      <c r="G14" s="41">
        <f t="shared" si="1"/>
        <v>103.17662007623889</v>
      </c>
      <c r="H14" s="39"/>
    </row>
    <row r="15" spans="1:8" ht="12.75" customHeight="1">
      <c r="A15" s="37" t="s">
        <v>66</v>
      </c>
      <c r="B15" s="20" t="s">
        <v>67</v>
      </c>
      <c r="C15" s="41">
        <v>533.70000000000005</v>
      </c>
      <c r="D15" s="42">
        <v>4107.8</v>
      </c>
      <c r="E15" s="42">
        <v>407.7</v>
      </c>
      <c r="F15" s="41">
        <f t="shared" si="0"/>
        <v>9.9250206923413984</v>
      </c>
      <c r="G15" s="41">
        <f t="shared" si="1"/>
        <v>76.391231028667789</v>
      </c>
      <c r="H15" s="39"/>
    </row>
    <row r="16" spans="1:8" ht="12.75" customHeight="1">
      <c r="A16" s="37" t="s">
        <v>68</v>
      </c>
      <c r="B16" s="19">
        <v>1.08E+16</v>
      </c>
      <c r="C16" s="41">
        <v>0.4</v>
      </c>
      <c r="D16" s="42">
        <v>0.6</v>
      </c>
      <c r="E16" s="42">
        <v>0.6</v>
      </c>
      <c r="F16" s="41">
        <f t="shared" si="0"/>
        <v>100</v>
      </c>
      <c r="G16" s="41">
        <f t="shared" si="1"/>
        <v>149.99999999999997</v>
      </c>
      <c r="H16" s="39"/>
    </row>
    <row r="17" spans="1:8" ht="54.75" customHeight="1">
      <c r="A17" s="37" t="s">
        <v>69</v>
      </c>
      <c r="B17" s="19">
        <v>1.11E+16</v>
      </c>
      <c r="C17" s="41">
        <v>578.20000000000005</v>
      </c>
      <c r="D17" s="42">
        <v>173</v>
      </c>
      <c r="E17" s="42">
        <v>111.1</v>
      </c>
      <c r="F17" s="41">
        <f t="shared" si="0"/>
        <v>64.219653179190743</v>
      </c>
      <c r="G17" s="41">
        <f t="shared" si="1"/>
        <v>19.214804565894152</v>
      </c>
      <c r="H17" s="39"/>
    </row>
    <row r="18" spans="1:8" ht="109.5" customHeight="1">
      <c r="A18" s="37" t="s">
        <v>70</v>
      </c>
      <c r="B18" s="20" t="s">
        <v>71</v>
      </c>
      <c r="C18" s="41">
        <v>459.6</v>
      </c>
      <c r="D18" s="42">
        <v>100</v>
      </c>
      <c r="E18" s="42">
        <v>38.200000000000003</v>
      </c>
      <c r="F18" s="41">
        <f t="shared" si="0"/>
        <v>38.200000000000003</v>
      </c>
      <c r="G18" s="41">
        <f t="shared" si="1"/>
        <v>8.3115752828546565</v>
      </c>
      <c r="H18" s="39"/>
    </row>
    <row r="19" spans="1:8" ht="27.75" customHeight="1">
      <c r="A19" s="37" t="s">
        <v>72</v>
      </c>
      <c r="B19" s="20" t="s">
        <v>73</v>
      </c>
      <c r="C19" s="41">
        <v>95.9</v>
      </c>
      <c r="D19" s="42">
        <v>3</v>
      </c>
      <c r="E19" s="42">
        <v>45.7</v>
      </c>
      <c r="F19" s="41" t="s">
        <v>128</v>
      </c>
      <c r="G19" s="41">
        <f t="shared" si="1"/>
        <v>47.653806047966633</v>
      </c>
      <c r="H19" s="39"/>
    </row>
    <row r="20" spans="1:8" ht="136.5" customHeight="1">
      <c r="A20" s="37" t="s">
        <v>74</v>
      </c>
      <c r="B20" s="20" t="s">
        <v>75</v>
      </c>
      <c r="C20" s="41">
        <v>22.7</v>
      </c>
      <c r="D20" s="42">
        <v>70</v>
      </c>
      <c r="E20" s="42">
        <v>27.2</v>
      </c>
      <c r="F20" s="41">
        <f t="shared" si="0"/>
        <v>38.857142857142854</v>
      </c>
      <c r="G20" s="41">
        <f t="shared" si="1"/>
        <v>119.8237885462555</v>
      </c>
      <c r="H20" s="39"/>
    </row>
    <row r="21" spans="1:8" ht="30" customHeight="1">
      <c r="A21" s="37" t="s">
        <v>76</v>
      </c>
      <c r="B21" s="20" t="s">
        <v>77</v>
      </c>
      <c r="C21" s="41">
        <v>1422.4</v>
      </c>
      <c r="D21" s="41">
        <v>524.70000000000005</v>
      </c>
      <c r="E21" s="41">
        <v>1494.6</v>
      </c>
      <c r="F21" s="41" t="s">
        <v>129</v>
      </c>
      <c r="G21" s="41">
        <f t="shared" si="1"/>
        <v>105.07592800899886</v>
      </c>
      <c r="H21" s="39"/>
    </row>
    <row r="22" spans="1:8" ht="28.5" hidden="1" customHeight="1">
      <c r="A22" s="37" t="s">
        <v>78</v>
      </c>
      <c r="B22" s="20" t="s">
        <v>79</v>
      </c>
      <c r="C22" s="41"/>
      <c r="D22" s="41"/>
      <c r="E22" s="41"/>
      <c r="F22" s="41" t="e">
        <f t="shared" si="0"/>
        <v>#DIV/0!</v>
      </c>
      <c r="G22" s="41" t="e">
        <f t="shared" si="1"/>
        <v>#DIV/0!</v>
      </c>
      <c r="H22" s="39"/>
    </row>
    <row r="23" spans="1:8" ht="18" customHeight="1">
      <c r="A23" s="37" t="s">
        <v>80</v>
      </c>
      <c r="B23" s="20" t="s">
        <v>81</v>
      </c>
      <c r="C23" s="41">
        <v>-12.3</v>
      </c>
      <c r="D23" s="41">
        <v>88.9</v>
      </c>
      <c r="E23" s="41">
        <v>50</v>
      </c>
      <c r="F23" s="41">
        <f t="shared" si="0"/>
        <v>56.242969628796402</v>
      </c>
      <c r="G23" s="41">
        <v>0</v>
      </c>
      <c r="H23" s="39"/>
    </row>
    <row r="24" spans="1:8" ht="41.25" customHeight="1">
      <c r="A24" s="37" t="s">
        <v>82</v>
      </c>
      <c r="B24" s="20" t="s">
        <v>83</v>
      </c>
      <c r="C24" s="41">
        <f>C25+C29+C30+C31+C33</f>
        <v>4697.2</v>
      </c>
      <c r="D24" s="41">
        <f t="shared" ref="D24:E24" si="2">D25+D28+D30+D31+D33+D29</f>
        <v>2569.1</v>
      </c>
      <c r="E24" s="41">
        <f t="shared" si="2"/>
        <v>659.40000000000009</v>
      </c>
      <c r="F24" s="41">
        <f t="shared" si="0"/>
        <v>25.666575843680672</v>
      </c>
      <c r="G24" s="41">
        <f t="shared" si="1"/>
        <v>14.038150387464876</v>
      </c>
      <c r="H24" s="39"/>
    </row>
    <row r="25" spans="1:8" ht="56.25" customHeight="1">
      <c r="A25" s="37" t="s">
        <v>84</v>
      </c>
      <c r="B25" s="20" t="s">
        <v>85</v>
      </c>
      <c r="C25" s="41">
        <v>143.4</v>
      </c>
      <c r="D25" s="41">
        <v>295.8</v>
      </c>
      <c r="E25" s="41">
        <v>147.9</v>
      </c>
      <c r="F25" s="41">
        <f t="shared" si="0"/>
        <v>50</v>
      </c>
      <c r="G25" s="41">
        <f t="shared" si="1"/>
        <v>103.13807531380755</v>
      </c>
      <c r="H25" s="39"/>
    </row>
    <row r="26" spans="1:8" ht="117" hidden="1" customHeight="1">
      <c r="A26" s="37" t="s">
        <v>86</v>
      </c>
      <c r="B26" s="20" t="s">
        <v>87</v>
      </c>
      <c r="C26" s="41"/>
      <c r="D26" s="41"/>
      <c r="E26" s="41"/>
      <c r="F26" s="41" t="e">
        <f t="shared" si="0"/>
        <v>#DIV/0!</v>
      </c>
      <c r="G26" s="41" t="e">
        <f t="shared" si="1"/>
        <v>#DIV/0!</v>
      </c>
      <c r="H26" s="39"/>
    </row>
    <row r="27" spans="1:8" ht="56.25" customHeight="1">
      <c r="A27" s="37" t="s">
        <v>86</v>
      </c>
      <c r="B27" s="20" t="s">
        <v>88</v>
      </c>
      <c r="C27" s="42">
        <v>143.4</v>
      </c>
      <c r="D27" s="42">
        <v>295.8</v>
      </c>
      <c r="E27" s="42">
        <v>147.9</v>
      </c>
      <c r="F27" s="41">
        <f t="shared" si="0"/>
        <v>50</v>
      </c>
      <c r="G27" s="41">
        <f t="shared" si="1"/>
        <v>103.13807531380755</v>
      </c>
      <c r="H27" s="39"/>
    </row>
    <row r="28" spans="1:8" ht="63.75" hidden="1" customHeight="1">
      <c r="A28" s="37" t="s">
        <v>89</v>
      </c>
      <c r="B28" s="59" t="s">
        <v>90</v>
      </c>
      <c r="C28" s="41"/>
      <c r="D28" s="43"/>
      <c r="E28" s="41"/>
      <c r="F28" s="41" t="e">
        <f t="shared" si="0"/>
        <v>#DIV/0!</v>
      </c>
      <c r="G28" s="41" t="e">
        <f t="shared" si="1"/>
        <v>#DIV/0!</v>
      </c>
      <c r="H28" s="39"/>
    </row>
    <row r="29" spans="1:8" ht="27" customHeight="1">
      <c r="A29" s="37" t="s">
        <v>91</v>
      </c>
      <c r="B29" s="20" t="s">
        <v>92</v>
      </c>
      <c r="C29" s="43">
        <v>3157.4</v>
      </c>
      <c r="D29" s="43">
        <v>534.1</v>
      </c>
      <c r="E29" s="41"/>
      <c r="F29" s="41">
        <f t="shared" si="0"/>
        <v>0</v>
      </c>
      <c r="G29" s="41">
        <f t="shared" si="1"/>
        <v>0</v>
      </c>
      <c r="H29" s="39"/>
    </row>
    <row r="30" spans="1:8" ht="63.75">
      <c r="A30" s="37" t="s">
        <v>93</v>
      </c>
      <c r="B30" s="20" t="s">
        <v>94</v>
      </c>
      <c r="C30" s="41">
        <v>119.2</v>
      </c>
      <c r="D30" s="41">
        <v>288.10000000000002</v>
      </c>
      <c r="E30" s="41">
        <v>123.9</v>
      </c>
      <c r="F30" s="41">
        <f t="shared" si="0"/>
        <v>43.005900728913574</v>
      </c>
      <c r="G30" s="41">
        <f t="shared" si="1"/>
        <v>103.94295302013423</v>
      </c>
      <c r="H30" s="39"/>
    </row>
    <row r="31" spans="1:8" ht="19.5" customHeight="1">
      <c r="A31" s="37" t="s">
        <v>95</v>
      </c>
      <c r="B31" s="20" t="s">
        <v>96</v>
      </c>
      <c r="C31" s="41">
        <v>1316.8</v>
      </c>
      <c r="D31" s="41">
        <v>1451.1</v>
      </c>
      <c r="E31" s="41">
        <v>387.6</v>
      </c>
      <c r="F31" s="41">
        <f t="shared" si="0"/>
        <v>26.710771139135829</v>
      </c>
      <c r="G31" s="41">
        <f t="shared" si="1"/>
        <v>29.434993924665857</v>
      </c>
      <c r="H31" s="39"/>
    </row>
    <row r="32" spans="1:8" ht="44.25" customHeight="1">
      <c r="A32" s="37" t="s">
        <v>97</v>
      </c>
      <c r="B32" s="20" t="s">
        <v>98</v>
      </c>
      <c r="C32" s="41">
        <v>1316.8</v>
      </c>
      <c r="D32" s="41">
        <v>1451.1</v>
      </c>
      <c r="E32" s="41">
        <v>387.6</v>
      </c>
      <c r="F32" s="41">
        <f t="shared" si="0"/>
        <v>26.710771139135829</v>
      </c>
      <c r="G32" s="41">
        <f t="shared" si="1"/>
        <v>29.434993924665857</v>
      </c>
      <c r="H32" s="39"/>
    </row>
    <row r="33" spans="1:8" ht="20.25" customHeight="1">
      <c r="A33" s="37" t="s">
        <v>99</v>
      </c>
      <c r="B33" s="20" t="s">
        <v>100</v>
      </c>
      <c r="C33" s="41">
        <v>-39.6</v>
      </c>
      <c r="D33" s="41">
        <v>0</v>
      </c>
      <c r="E33" s="41">
        <v>0</v>
      </c>
      <c r="F33" s="41">
        <v>0</v>
      </c>
      <c r="G33" s="41">
        <f t="shared" si="1"/>
        <v>0</v>
      </c>
      <c r="H33" s="39"/>
    </row>
    <row r="34" spans="1:8" ht="16.5" customHeight="1">
      <c r="A34" s="21" t="s">
        <v>3</v>
      </c>
      <c r="B34" s="22"/>
      <c r="C34" s="48">
        <f>C36+C41+C43+C46+C51+C53+C49</f>
        <v>10162.299999999999</v>
      </c>
      <c r="D34" s="48">
        <f>D36+D41+D43+D46+D51+D53+D49</f>
        <v>19813.900000000001</v>
      </c>
      <c r="E34" s="48">
        <f>E36+E41+E43+E46+E51+E53+E49</f>
        <v>6253.7999999999993</v>
      </c>
      <c r="F34" s="48">
        <f t="shared" si="0"/>
        <v>31.562690838249907</v>
      </c>
      <c r="G34" s="48">
        <f t="shared" si="1"/>
        <v>61.5392184840046</v>
      </c>
      <c r="H34" s="39"/>
    </row>
    <row r="35" spans="1:8">
      <c r="A35" s="44" t="s">
        <v>2</v>
      </c>
      <c r="B35" s="23"/>
      <c r="C35" s="48"/>
      <c r="D35" s="48"/>
      <c r="E35" s="48"/>
      <c r="F35" s="40"/>
      <c r="G35" s="40"/>
      <c r="H35" s="39"/>
    </row>
    <row r="36" spans="1:8" ht="18.75" customHeight="1">
      <c r="A36" s="44" t="s">
        <v>4</v>
      </c>
      <c r="B36" s="45" t="s">
        <v>5</v>
      </c>
      <c r="C36" s="41">
        <f>C37+C39+C40+C38</f>
        <v>2573.7999999999997</v>
      </c>
      <c r="D36" s="41">
        <f t="shared" ref="D36:E36" si="3">D37+D39+D40+D38</f>
        <v>5911.6</v>
      </c>
      <c r="E36" s="41">
        <f t="shared" si="3"/>
        <v>2715.7000000000003</v>
      </c>
      <c r="F36" s="41">
        <f t="shared" si="0"/>
        <v>45.938493808782731</v>
      </c>
      <c r="G36" s="41">
        <f t="shared" si="1"/>
        <v>105.51324889268787</v>
      </c>
      <c r="H36" s="39"/>
    </row>
    <row r="37" spans="1:8" ht="53.25" customHeight="1">
      <c r="A37" s="44" t="s">
        <v>6</v>
      </c>
      <c r="B37" s="24" t="s">
        <v>7</v>
      </c>
      <c r="C37" s="41">
        <v>2558.1999999999998</v>
      </c>
      <c r="D37" s="49">
        <v>5472.3</v>
      </c>
      <c r="E37" s="41">
        <v>2659.9</v>
      </c>
      <c r="F37" s="41">
        <f t="shared" si="0"/>
        <v>48.606618789174568</v>
      </c>
      <c r="G37" s="41">
        <f t="shared" si="1"/>
        <v>103.97545148932845</v>
      </c>
      <c r="H37" s="39"/>
    </row>
    <row r="38" spans="1:8" s="38" customFormat="1" ht="26.25" customHeight="1">
      <c r="A38" s="44" t="s">
        <v>125</v>
      </c>
      <c r="B38" s="45" t="s">
        <v>126</v>
      </c>
      <c r="C38" s="41">
        <v>0</v>
      </c>
      <c r="D38" s="49">
        <v>374.5</v>
      </c>
      <c r="E38" s="41">
        <v>0</v>
      </c>
      <c r="F38" s="41">
        <f t="shared" si="0"/>
        <v>0</v>
      </c>
      <c r="G38" s="41">
        <v>0</v>
      </c>
      <c r="H38" s="39"/>
    </row>
    <row r="39" spans="1:8">
      <c r="A39" s="44" t="s">
        <v>8</v>
      </c>
      <c r="B39" s="45" t="s">
        <v>9</v>
      </c>
      <c r="C39" s="41">
        <v>0</v>
      </c>
      <c r="D39" s="49">
        <v>5</v>
      </c>
      <c r="E39" s="41">
        <v>0</v>
      </c>
      <c r="F39" s="41">
        <f t="shared" si="0"/>
        <v>0</v>
      </c>
      <c r="G39" s="41">
        <v>0</v>
      </c>
      <c r="H39" s="39"/>
    </row>
    <row r="40" spans="1:8" ht="27.75" customHeight="1">
      <c r="A40" s="44" t="s">
        <v>10</v>
      </c>
      <c r="B40" s="45" t="s">
        <v>11</v>
      </c>
      <c r="C40" s="41">
        <v>15.6</v>
      </c>
      <c r="D40" s="41">
        <v>59.8</v>
      </c>
      <c r="E40" s="41">
        <v>55.8</v>
      </c>
      <c r="F40" s="41">
        <f t="shared" si="0"/>
        <v>93.31103678929766</v>
      </c>
      <c r="G40" s="41" t="s">
        <v>115</v>
      </c>
      <c r="H40" s="39"/>
    </row>
    <row r="41" spans="1:8" ht="17.25" customHeight="1">
      <c r="A41" s="44" t="s">
        <v>12</v>
      </c>
      <c r="B41" s="45" t="s">
        <v>13</v>
      </c>
      <c r="C41" s="41">
        <f t="shared" ref="C41:E41" si="4">C42</f>
        <v>119.2</v>
      </c>
      <c r="D41" s="41">
        <f t="shared" si="4"/>
        <v>288.10000000000002</v>
      </c>
      <c r="E41" s="41">
        <f t="shared" si="4"/>
        <v>123.9</v>
      </c>
      <c r="F41" s="41">
        <f t="shared" si="0"/>
        <v>43.005900728913574</v>
      </c>
      <c r="G41" s="41">
        <f t="shared" si="1"/>
        <v>103.94295302013423</v>
      </c>
      <c r="H41" s="39"/>
    </row>
    <row r="42" spans="1:8" ht="25.5">
      <c r="A42" s="44" t="s">
        <v>14</v>
      </c>
      <c r="B42" s="45" t="s">
        <v>15</v>
      </c>
      <c r="C42" s="41">
        <v>119.2</v>
      </c>
      <c r="D42" s="41">
        <v>288.10000000000002</v>
      </c>
      <c r="E42" s="41">
        <v>123.9</v>
      </c>
      <c r="F42" s="41">
        <f t="shared" si="0"/>
        <v>43.005900728913574</v>
      </c>
      <c r="G42" s="41">
        <f t="shared" si="1"/>
        <v>103.94295302013423</v>
      </c>
      <c r="H42" s="39"/>
    </row>
    <row r="43" spans="1:8" ht="15.75" customHeight="1">
      <c r="A43" s="44" t="s">
        <v>16</v>
      </c>
      <c r="B43" s="45" t="s">
        <v>17</v>
      </c>
      <c r="C43" s="41">
        <f t="shared" ref="C43" si="5">C44+C45</f>
        <v>534</v>
      </c>
      <c r="D43" s="41">
        <f t="shared" ref="D43:E43" si="6">D44+D45</f>
        <v>7018.2000000000007</v>
      </c>
      <c r="E43" s="41">
        <f t="shared" si="6"/>
        <v>1045.0999999999999</v>
      </c>
      <c r="F43" s="41">
        <f t="shared" si="0"/>
        <v>14.891282665070813</v>
      </c>
      <c r="G43" s="41">
        <f t="shared" si="1"/>
        <v>195.71161048689137</v>
      </c>
      <c r="H43" s="39"/>
    </row>
    <row r="44" spans="1:8" ht="27" customHeight="1">
      <c r="A44" s="44" t="s">
        <v>18</v>
      </c>
      <c r="B44" s="45" t="s">
        <v>19</v>
      </c>
      <c r="C44" s="41">
        <v>534</v>
      </c>
      <c r="D44" s="41">
        <v>4409.8</v>
      </c>
      <c r="E44" s="41">
        <v>276.10000000000002</v>
      </c>
      <c r="F44" s="41">
        <f t="shared" si="0"/>
        <v>6.2610549231257657</v>
      </c>
      <c r="G44" s="41">
        <f t="shared" si="1"/>
        <v>51.704119850187269</v>
      </c>
      <c r="H44" s="39"/>
    </row>
    <row r="45" spans="1:8" ht="27.75" customHeight="1">
      <c r="A45" s="44" t="s">
        <v>20</v>
      </c>
      <c r="B45" s="45" t="s">
        <v>21</v>
      </c>
      <c r="C45" s="41">
        <v>0</v>
      </c>
      <c r="D45" s="41">
        <v>2608.4</v>
      </c>
      <c r="E45" s="41">
        <v>769</v>
      </c>
      <c r="F45" s="41">
        <f t="shared" si="0"/>
        <v>29.481674589786845</v>
      </c>
      <c r="G45" s="41">
        <v>0</v>
      </c>
      <c r="H45" s="39"/>
    </row>
    <row r="46" spans="1:8" ht="20.25" customHeight="1">
      <c r="A46" s="44" t="s">
        <v>22</v>
      </c>
      <c r="B46" s="45" t="s">
        <v>23</v>
      </c>
      <c r="C46" s="41">
        <f t="shared" ref="C46" si="7">C47+C48</f>
        <v>948.80000000000007</v>
      </c>
      <c r="D46" s="41">
        <f t="shared" ref="D46:E46" si="8">D47+D48</f>
        <v>818.9</v>
      </c>
      <c r="E46" s="41">
        <f t="shared" si="8"/>
        <v>482.59999999999997</v>
      </c>
      <c r="F46" s="41">
        <f t="shared" si="0"/>
        <v>58.932714617169367</v>
      </c>
      <c r="G46" s="41">
        <f t="shared" si="1"/>
        <v>50.864249578414835</v>
      </c>
      <c r="H46" s="39"/>
    </row>
    <row r="47" spans="1:8">
      <c r="A47" s="44" t="s">
        <v>24</v>
      </c>
      <c r="B47" s="45" t="s">
        <v>25</v>
      </c>
      <c r="C47" s="41">
        <v>2.7</v>
      </c>
      <c r="D47" s="41">
        <v>5.3</v>
      </c>
      <c r="E47" s="41">
        <v>3.4</v>
      </c>
      <c r="F47" s="41">
        <f t="shared" si="0"/>
        <v>64.15094339622641</v>
      </c>
      <c r="G47" s="41">
        <f t="shared" si="1"/>
        <v>125.92592592592591</v>
      </c>
      <c r="H47" s="39"/>
    </row>
    <row r="48" spans="1:8">
      <c r="A48" s="44" t="s">
        <v>26</v>
      </c>
      <c r="B48" s="45" t="s">
        <v>27</v>
      </c>
      <c r="C48" s="41">
        <v>946.1</v>
      </c>
      <c r="D48" s="41">
        <v>813.6</v>
      </c>
      <c r="E48" s="41">
        <v>479.2</v>
      </c>
      <c r="F48" s="41">
        <f t="shared" si="0"/>
        <v>58.898721730580142</v>
      </c>
      <c r="G48" s="41">
        <f t="shared" si="1"/>
        <v>50.65003699397527</v>
      </c>
      <c r="H48" s="39"/>
    </row>
    <row r="49" spans="1:8" s="31" customFormat="1">
      <c r="A49" s="44" t="s">
        <v>105</v>
      </c>
      <c r="B49" s="45" t="s">
        <v>107</v>
      </c>
      <c r="C49" s="41">
        <v>0</v>
      </c>
      <c r="D49" s="41">
        <f>D50</f>
        <v>14.4</v>
      </c>
      <c r="E49" s="41">
        <f>E50</f>
        <v>14.4</v>
      </c>
      <c r="F49" s="41">
        <f t="shared" si="0"/>
        <v>100</v>
      </c>
      <c r="G49" s="41">
        <v>0</v>
      </c>
      <c r="H49" s="39"/>
    </row>
    <row r="50" spans="1:8" s="31" customFormat="1" ht="42" customHeight="1">
      <c r="A50" s="44" t="s">
        <v>106</v>
      </c>
      <c r="B50" s="45" t="s">
        <v>108</v>
      </c>
      <c r="C50" s="41">
        <v>0</v>
      </c>
      <c r="D50" s="41">
        <v>14.4</v>
      </c>
      <c r="E50" s="41">
        <v>14.4</v>
      </c>
      <c r="F50" s="41">
        <f t="shared" si="0"/>
        <v>100</v>
      </c>
      <c r="G50" s="41">
        <v>0</v>
      </c>
      <c r="H50" s="39"/>
    </row>
    <row r="51" spans="1:8">
      <c r="A51" s="44" t="s">
        <v>51</v>
      </c>
      <c r="B51" s="45" t="s">
        <v>28</v>
      </c>
      <c r="C51" s="41">
        <f t="shared" ref="C51:E51" si="9">C52</f>
        <v>5986.5</v>
      </c>
      <c r="D51" s="41">
        <f t="shared" si="9"/>
        <v>5162.7</v>
      </c>
      <c r="E51" s="41">
        <f t="shared" si="9"/>
        <v>1872.1</v>
      </c>
      <c r="F51" s="41">
        <f t="shared" si="0"/>
        <v>36.262033432118848</v>
      </c>
      <c r="G51" s="41">
        <f t="shared" si="1"/>
        <v>31.272028731312119</v>
      </c>
      <c r="H51" s="39"/>
    </row>
    <row r="52" spans="1:8">
      <c r="A52" s="44" t="s">
        <v>29</v>
      </c>
      <c r="B52" s="45" t="s">
        <v>30</v>
      </c>
      <c r="C52" s="41">
        <v>5986.5</v>
      </c>
      <c r="D52" s="41">
        <v>5162.7</v>
      </c>
      <c r="E52" s="41">
        <v>1872.1</v>
      </c>
      <c r="F52" s="41">
        <f t="shared" si="0"/>
        <v>36.262033432118848</v>
      </c>
      <c r="G52" s="41">
        <f t="shared" si="1"/>
        <v>31.272028731312119</v>
      </c>
      <c r="H52" s="39"/>
    </row>
    <row r="53" spans="1:8" ht="53.25" customHeight="1">
      <c r="A53" s="44" t="s">
        <v>109</v>
      </c>
      <c r="B53" s="29" t="s">
        <v>111</v>
      </c>
      <c r="C53" s="41">
        <f t="shared" ref="C53:E53" si="10">C54</f>
        <v>0</v>
      </c>
      <c r="D53" s="41">
        <f t="shared" si="10"/>
        <v>600</v>
      </c>
      <c r="E53" s="41">
        <f t="shared" si="10"/>
        <v>0</v>
      </c>
      <c r="F53" s="41">
        <f t="shared" si="0"/>
        <v>0</v>
      </c>
      <c r="G53" s="41">
        <v>0</v>
      </c>
      <c r="H53" s="39"/>
    </row>
    <row r="54" spans="1:8" ht="30.75" customHeight="1">
      <c r="A54" s="44" t="s">
        <v>110</v>
      </c>
      <c r="B54" s="29" t="s">
        <v>112</v>
      </c>
      <c r="C54" s="41">
        <v>0</v>
      </c>
      <c r="D54" s="41">
        <v>600</v>
      </c>
      <c r="E54" s="41">
        <v>0</v>
      </c>
      <c r="F54" s="41">
        <f t="shared" si="0"/>
        <v>0</v>
      </c>
      <c r="G54" s="41">
        <v>0</v>
      </c>
      <c r="H54" s="39"/>
    </row>
    <row r="55" spans="1:8" ht="25.5">
      <c r="A55" s="12" t="s">
        <v>31</v>
      </c>
      <c r="B55" s="22"/>
      <c r="C55" s="41">
        <f>C5-C34</f>
        <v>-83.199999999998909</v>
      </c>
      <c r="D55" s="41">
        <f>D5-D34</f>
        <v>-2043.8000000000029</v>
      </c>
      <c r="E55" s="41">
        <f>E5-E34</f>
        <v>959.89999999999964</v>
      </c>
      <c r="F55" s="46"/>
      <c r="G55" s="46"/>
    </row>
    <row r="56" spans="1:8" ht="25.5">
      <c r="A56" s="21" t="s">
        <v>32</v>
      </c>
      <c r="B56" s="25"/>
      <c r="C56" s="40">
        <f t="shared" ref="C56" si="11">C58</f>
        <v>83.200000000000728</v>
      </c>
      <c r="D56" s="40">
        <f t="shared" ref="D56:E56" si="12">D58</f>
        <v>2043.8000000000029</v>
      </c>
      <c r="E56" s="40">
        <f t="shared" si="12"/>
        <v>-959.89999999999964</v>
      </c>
      <c r="F56" s="47"/>
      <c r="G56" s="47"/>
    </row>
    <row r="57" spans="1:8">
      <c r="A57" s="44" t="s">
        <v>2</v>
      </c>
      <c r="B57" s="22"/>
      <c r="C57" s="41"/>
      <c r="D57" s="41"/>
      <c r="E57" s="41"/>
      <c r="F57" s="46"/>
      <c r="G57" s="46"/>
    </row>
    <row r="58" spans="1:8" ht="25.5">
      <c r="A58" s="44" t="s">
        <v>33</v>
      </c>
      <c r="B58" s="22" t="s">
        <v>34</v>
      </c>
      <c r="C58" s="41">
        <f t="shared" ref="C58" si="13">C59+C60</f>
        <v>83.200000000000728</v>
      </c>
      <c r="D58" s="41">
        <f t="shared" ref="D58:E58" si="14">D59+D60</f>
        <v>2043.8000000000029</v>
      </c>
      <c r="E58" s="41">
        <f t="shared" si="14"/>
        <v>-959.89999999999964</v>
      </c>
      <c r="F58" s="46"/>
      <c r="G58" s="46"/>
    </row>
    <row r="59" spans="1:8" ht="25.5">
      <c r="A59" s="44" t="s">
        <v>35</v>
      </c>
      <c r="B59" s="22" t="s">
        <v>36</v>
      </c>
      <c r="C59" s="41">
        <v>-10493</v>
      </c>
      <c r="D59" s="41">
        <v>-17770.099999999999</v>
      </c>
      <c r="E59" s="41">
        <v>-8086.7</v>
      </c>
      <c r="F59" s="46"/>
      <c r="G59" s="46"/>
    </row>
    <row r="60" spans="1:8" ht="29.25" customHeight="1">
      <c r="A60" s="44" t="s">
        <v>37</v>
      </c>
      <c r="B60" s="22" t="s">
        <v>38</v>
      </c>
      <c r="C60" s="41">
        <v>10576.2</v>
      </c>
      <c r="D60" s="41">
        <v>19813.900000000001</v>
      </c>
      <c r="E60" s="41">
        <v>7126.8</v>
      </c>
      <c r="F60" s="46"/>
      <c r="G60" s="46"/>
    </row>
    <row r="61" spans="1:8">
      <c r="A61" s="13"/>
      <c r="B61" s="13"/>
      <c r="C61" s="13"/>
      <c r="D61" s="13"/>
      <c r="E61" s="13"/>
      <c r="F61" s="13"/>
      <c r="G61" s="13"/>
    </row>
    <row r="62" spans="1:8">
      <c r="A62" s="13"/>
      <c r="B62" s="13"/>
      <c r="C62" s="13"/>
      <c r="D62" s="13"/>
      <c r="E62" s="13"/>
      <c r="F62" s="13"/>
      <c r="G62" s="13"/>
    </row>
    <row r="63" spans="1:8">
      <c r="A63" s="13"/>
      <c r="B63" s="13"/>
      <c r="C63" s="13"/>
      <c r="D63" s="13"/>
      <c r="E63" s="13"/>
      <c r="F63" s="13"/>
      <c r="G63" s="13"/>
    </row>
    <row r="64" spans="1:8" ht="14.25">
      <c r="A64" s="53" t="s">
        <v>48</v>
      </c>
      <c r="B64" s="53"/>
      <c r="C64" s="53"/>
      <c r="D64" s="53"/>
      <c r="E64" s="53"/>
      <c r="F64" s="53"/>
      <c r="G64" s="53"/>
    </row>
    <row r="65" spans="1:7">
      <c r="A65" s="13"/>
      <c r="B65" s="13"/>
      <c r="C65" s="13"/>
      <c r="D65" s="13"/>
      <c r="E65" s="13"/>
      <c r="F65" s="13"/>
      <c r="G65" s="13"/>
    </row>
  </sheetData>
  <mergeCells count="2">
    <mergeCell ref="A64:G64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F5" sqref="F5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56" t="s">
        <v>120</v>
      </c>
      <c r="B2" s="53"/>
      <c r="C2" s="53"/>
      <c r="D2" s="53"/>
      <c r="E2" s="53"/>
      <c r="F2" s="53"/>
      <c r="G2" s="53"/>
      <c r="H2" s="6"/>
    </row>
    <row r="3" spans="1:8">
      <c r="A3" s="6"/>
      <c r="B3" s="6"/>
      <c r="C3" s="6"/>
      <c r="D3" s="6"/>
      <c r="E3" s="6"/>
      <c r="F3" s="6"/>
      <c r="G3" s="7"/>
      <c r="H3" s="6"/>
    </row>
    <row r="4" spans="1:8" ht="90" customHeight="1">
      <c r="A4" s="26" t="s">
        <v>39</v>
      </c>
      <c r="B4" s="26" t="s">
        <v>40</v>
      </c>
      <c r="C4" s="26" t="s">
        <v>117</v>
      </c>
      <c r="D4" s="26" t="s">
        <v>118</v>
      </c>
      <c r="E4" s="26" t="s">
        <v>119</v>
      </c>
      <c r="F4" s="26" t="s">
        <v>104</v>
      </c>
      <c r="G4" s="26" t="s">
        <v>103</v>
      </c>
      <c r="H4" s="6"/>
    </row>
    <row r="5" spans="1:8" ht="78" customHeight="1">
      <c r="A5" s="27" t="s">
        <v>41</v>
      </c>
      <c r="B5" s="51">
        <v>8</v>
      </c>
      <c r="C5" s="52">
        <v>1722.7</v>
      </c>
      <c r="D5" s="52">
        <v>3582.6</v>
      </c>
      <c r="E5" s="52">
        <v>1895.7</v>
      </c>
      <c r="F5" s="52">
        <f>E5/D5*100</f>
        <v>52.914084742924139</v>
      </c>
      <c r="G5" s="52">
        <f>E5/C5*100</f>
        <v>110.04237534103443</v>
      </c>
      <c r="H5" s="6"/>
    </row>
    <row r="6" spans="1:8" ht="61.5" customHeight="1">
      <c r="A6" s="28" t="s">
        <v>42</v>
      </c>
      <c r="B6" s="51">
        <v>4.2</v>
      </c>
      <c r="C6" s="52">
        <v>872.3</v>
      </c>
      <c r="D6" s="52">
        <v>3276.9</v>
      </c>
      <c r="E6" s="52">
        <v>1090.9000000000001</v>
      </c>
      <c r="F6" s="52">
        <f>E6/D6*100</f>
        <v>33.29061002777015</v>
      </c>
      <c r="G6" s="52">
        <f>E6/C6*100</f>
        <v>125.06018571592344</v>
      </c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53" t="s">
        <v>44</v>
      </c>
      <c r="B10" s="53"/>
      <c r="C10" s="53"/>
      <c r="D10" s="53"/>
      <c r="E10" s="53"/>
      <c r="F10" s="53"/>
      <c r="G10" s="53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4"/>
      <c r="B13" s="4"/>
      <c r="C13" s="4"/>
      <c r="D13" s="4"/>
      <c r="E13" s="4"/>
      <c r="F13" s="4"/>
      <c r="G13" s="4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topLeftCell="A7" workbookViewId="0">
      <selection activeCell="B35" sqref="B35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56" t="s">
        <v>116</v>
      </c>
      <c r="B2" s="53"/>
      <c r="C2" s="53"/>
      <c r="D2" s="53"/>
      <c r="E2" s="53"/>
      <c r="F2" s="53"/>
    </row>
    <row r="3" spans="1:6">
      <c r="A3" s="6"/>
      <c r="B3" s="6"/>
      <c r="C3" s="6"/>
      <c r="D3" s="6"/>
      <c r="E3" s="6"/>
      <c r="F3" s="7"/>
    </row>
    <row r="4" spans="1:6" ht="83.25" customHeight="1">
      <c r="A4" s="8" t="s">
        <v>45</v>
      </c>
      <c r="B4" s="9" t="s">
        <v>117</v>
      </c>
      <c r="C4" s="9" t="s">
        <v>118</v>
      </c>
      <c r="D4" s="9" t="s">
        <v>119</v>
      </c>
      <c r="E4" s="9" t="s">
        <v>104</v>
      </c>
      <c r="F4" s="9" t="s">
        <v>103</v>
      </c>
    </row>
    <row r="5" spans="1:6" s="3" customFormat="1" ht="75.75" customHeight="1">
      <c r="A5" s="32" t="s">
        <v>52</v>
      </c>
      <c r="B5" s="50">
        <v>0</v>
      </c>
      <c r="C5" s="42">
        <v>2</v>
      </c>
      <c r="D5" s="50">
        <v>0</v>
      </c>
      <c r="E5" s="42">
        <f t="shared" ref="E5:E12" si="0">D5/C5*100</f>
        <v>0</v>
      </c>
      <c r="F5" s="42">
        <v>0</v>
      </c>
    </row>
    <row r="6" spans="1:6" s="4" customFormat="1" ht="74.25" customHeight="1">
      <c r="A6" s="33" t="s">
        <v>53</v>
      </c>
      <c r="B6" s="50">
        <v>0</v>
      </c>
      <c r="C6" s="42">
        <v>2</v>
      </c>
      <c r="D6" s="50">
        <v>0</v>
      </c>
      <c r="E6" s="42">
        <f t="shared" si="0"/>
        <v>0</v>
      </c>
      <c r="F6" s="42">
        <v>0</v>
      </c>
    </row>
    <row r="7" spans="1:6" ht="82.5" customHeight="1">
      <c r="A7" s="34" t="s">
        <v>113</v>
      </c>
      <c r="B7" s="42">
        <v>534</v>
      </c>
      <c r="C7" s="42">
        <v>4409.8</v>
      </c>
      <c r="D7" s="42">
        <v>276.10000000000002</v>
      </c>
      <c r="E7" s="42">
        <f t="shared" si="0"/>
        <v>6.2610549231257657</v>
      </c>
      <c r="F7" s="42">
        <f t="shared" ref="F7:F12" si="1">D7/B7*100</f>
        <v>51.704119850187269</v>
      </c>
    </row>
    <row r="8" spans="1:6" ht="96" customHeight="1">
      <c r="A8" s="35" t="s">
        <v>50</v>
      </c>
      <c r="B8" s="42">
        <v>0</v>
      </c>
      <c r="C8" s="42">
        <v>15</v>
      </c>
      <c r="D8" s="42">
        <v>0</v>
      </c>
      <c r="E8" s="42">
        <f t="shared" si="0"/>
        <v>0</v>
      </c>
      <c r="F8" s="42">
        <v>0</v>
      </c>
    </row>
    <row r="9" spans="1:6" ht="69.75" customHeight="1">
      <c r="A9" s="36" t="s">
        <v>49</v>
      </c>
      <c r="B9" s="42">
        <v>946.1</v>
      </c>
      <c r="C9" s="42">
        <v>813.6</v>
      </c>
      <c r="D9" s="42">
        <v>479.2</v>
      </c>
      <c r="E9" s="42">
        <f t="shared" si="0"/>
        <v>58.898721730580142</v>
      </c>
      <c r="F9" s="42">
        <f t="shared" si="1"/>
        <v>50.65003699397527</v>
      </c>
    </row>
    <row r="10" spans="1:6" s="4" customFormat="1" ht="60" customHeight="1">
      <c r="A10" s="36" t="s">
        <v>101</v>
      </c>
      <c r="B10" s="42">
        <v>4340.2</v>
      </c>
      <c r="C10" s="42">
        <v>0</v>
      </c>
      <c r="D10" s="42">
        <v>0</v>
      </c>
      <c r="E10" s="42">
        <v>0</v>
      </c>
      <c r="F10" s="42">
        <f t="shared" si="1"/>
        <v>0</v>
      </c>
    </row>
    <row r="11" spans="1:6" s="30" customFormat="1" ht="57.75" customHeight="1">
      <c r="A11" s="36" t="s">
        <v>114</v>
      </c>
      <c r="B11" s="42">
        <v>0</v>
      </c>
      <c r="C11" s="42">
        <v>5162.7</v>
      </c>
      <c r="D11" s="42">
        <v>1872.1</v>
      </c>
      <c r="E11" s="42">
        <f t="shared" si="0"/>
        <v>36.262033432118848</v>
      </c>
      <c r="F11" s="42">
        <v>0</v>
      </c>
    </row>
    <row r="12" spans="1:6" ht="27.75" customHeight="1">
      <c r="A12" s="10" t="s">
        <v>46</v>
      </c>
      <c r="B12" s="50">
        <f>SUM(B5:B11)</f>
        <v>5820.2999999999993</v>
      </c>
      <c r="C12" s="50">
        <f>SUM(C5:C11)</f>
        <v>10405.1</v>
      </c>
      <c r="D12" s="50">
        <f>SUM(D5:D11)</f>
        <v>2627.3999999999996</v>
      </c>
      <c r="E12" s="50">
        <f t="shared" si="0"/>
        <v>25.251078797897179</v>
      </c>
      <c r="F12" s="50">
        <f t="shared" si="1"/>
        <v>45.142002989536621</v>
      </c>
    </row>
    <row r="13" spans="1:6">
      <c r="A13" s="6"/>
      <c r="B13" s="11"/>
      <c r="C13" s="6"/>
      <c r="D13" s="6"/>
      <c r="E13" s="6"/>
      <c r="F13" s="6"/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53" t="s">
        <v>47</v>
      </c>
      <c r="B16" s="53"/>
      <c r="C16" s="53"/>
      <c r="D16" s="53"/>
      <c r="E16" s="53"/>
      <c r="F16" s="53"/>
    </row>
  </sheetData>
  <mergeCells count="2">
    <mergeCell ref="A2:F2"/>
    <mergeCell ref="A16:F16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2023-07-27T12:30:52Z</cp:lastPrinted>
  <dcterms:created xsi:type="dcterms:W3CDTF">2017-04-17T10:25:39Z</dcterms:created>
  <dcterms:modified xsi:type="dcterms:W3CDTF">2023-07-27T12:35:01Z</dcterms:modified>
</cp:coreProperties>
</file>