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355" yWindow="1440" windowWidth="16200" windowHeight="12465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1'!$D$20</definedName>
  </definedNames>
  <calcPr calcId="125725"/>
</workbook>
</file>

<file path=xl/calcChain.xml><?xml version="1.0" encoding="utf-8"?>
<calcChain xmlns="http://schemas.openxmlformats.org/spreadsheetml/2006/main">
  <c r="G5" i="1"/>
  <c r="E24"/>
  <c r="D7"/>
  <c r="E7"/>
  <c r="E5" s="1"/>
  <c r="C24"/>
  <c r="C5" s="1"/>
  <c r="D5"/>
  <c r="D24"/>
  <c r="E5" i="3"/>
  <c r="E6"/>
  <c r="E7"/>
  <c r="E8"/>
  <c r="G32" i="1"/>
  <c r="F35"/>
  <c r="F36"/>
  <c r="F37"/>
  <c r="F38"/>
  <c r="F39"/>
  <c r="F40"/>
  <c r="F41"/>
  <c r="F42"/>
  <c r="F43"/>
  <c r="F44"/>
  <c r="F45"/>
  <c r="F46"/>
  <c r="F47"/>
  <c r="F48"/>
  <c r="F49"/>
  <c r="G48"/>
  <c r="G49"/>
  <c r="G35"/>
  <c r="G37"/>
  <c r="G38"/>
  <c r="G39"/>
  <c r="G40"/>
  <c r="G41"/>
  <c r="G42"/>
  <c r="G44"/>
  <c r="C7"/>
  <c r="G22" l="1"/>
  <c r="G23"/>
  <c r="G25"/>
  <c r="G26"/>
  <c r="G28"/>
  <c r="G31"/>
  <c r="F8"/>
  <c r="F9"/>
  <c r="F10"/>
  <c r="F11"/>
  <c r="F12"/>
  <c r="F13"/>
  <c r="F14"/>
  <c r="F15"/>
  <c r="F16"/>
  <c r="F20"/>
  <c r="F22"/>
  <c r="F24"/>
  <c r="F25"/>
  <c r="F26"/>
  <c r="F27"/>
  <c r="F28"/>
  <c r="F29"/>
  <c r="F30"/>
  <c r="F31"/>
  <c r="G8" l="1"/>
  <c r="G9"/>
  <c r="G10"/>
  <c r="G11"/>
  <c r="G12"/>
  <c r="G13"/>
  <c r="G14"/>
  <c r="G15"/>
  <c r="G16"/>
  <c r="G17"/>
  <c r="G18"/>
  <c r="G19"/>
  <c r="G20"/>
  <c r="E9" i="3"/>
  <c r="E10"/>
  <c r="F7"/>
  <c r="D48" i="1" l="1"/>
  <c r="E48"/>
  <c r="D46"/>
  <c r="E46"/>
  <c r="D43"/>
  <c r="E43"/>
  <c r="D40"/>
  <c r="E40"/>
  <c r="D38"/>
  <c r="E38"/>
  <c r="D34"/>
  <c r="E34"/>
  <c r="G7"/>
  <c r="F7"/>
  <c r="F34" l="1"/>
  <c r="F5"/>
  <c r="C53" l="1"/>
  <c r="C51" s="1"/>
  <c r="C46"/>
  <c r="C43"/>
  <c r="C40"/>
  <c r="C38"/>
  <c r="C34"/>
  <c r="G34" s="1"/>
  <c r="C32" l="1"/>
  <c r="C50" s="1"/>
  <c r="D32"/>
  <c r="E32"/>
  <c r="F32" l="1"/>
  <c r="B11" i="3"/>
  <c r="G6" i="2"/>
  <c r="C11" i="3"/>
  <c r="D11"/>
  <c r="G5" i="2"/>
  <c r="E11" i="3" l="1"/>
  <c r="F6" i="2" l="1"/>
  <c r="E50" i="1" l="1"/>
  <c r="D50"/>
  <c r="D53"/>
  <c r="D51" s="1"/>
  <c r="E53"/>
  <c r="E51" s="1"/>
  <c r="F5" i="2" l="1"/>
</calcChain>
</file>

<file path=xl/sharedStrings.xml><?xml version="1.0" encoding="utf-8"?>
<sst xmlns="http://schemas.openxmlformats.org/spreadsheetml/2006/main" count="138" uniqueCount="123">
  <si>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</si>
  <si>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</si>
  <si>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</si>
  <si>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</si>
  <si>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</si>
  <si>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</si>
  <si>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</si>
  <si>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</si>
  <si>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</si>
  <si>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</si>
  <si>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</si>
  <si>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</si>
  <si>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</si>
  <si>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</si>
  <si>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</si>
  <si>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</si>
  <si>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</si>
  <si>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</si>
  <si>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</si>
  <si>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</si>
  <si>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</si>
  <si>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</si>
  <si>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</si>
  <si>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</si>
  <si>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</si>
  <si>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</si>
  <si>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</si>
  <si>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</si>
  <si>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</si>
  <si>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</si>
  <si>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</si>
  <si>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</si>
  <si>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</si>
  <si>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</si>
  <si>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</si>
  <si>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</si>
  <si>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</si>
  <si>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</si>
  <si>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</si>
  <si>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</si>
  <si>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</si>
  <si>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</si>
  <si>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</si>
  <si>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</si>
  <si>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Е.А. Малышева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</si>
  <si>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</si>
  <si>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</si>
  <si>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</si>
  <si>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     Е.А. Малышева</t>
  </si>
  <si>
    <t>Социальная политика</t>
  </si>
  <si>
    <t>Охрана семьи и детства</t>
  </si>
  <si>
    <t>00 1000 0000000000 000</t>
  </si>
  <si>
    <t>00 1004 0000000000 000</t>
  </si>
  <si>
    <t>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</si>
  <si>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>Муниципальная программа "Ремонт автомобильных дорог Свободинского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</si>
  <si>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</si>
  <si>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</si>
  <si>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</si>
  <si>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>Муниципальная программа «Повышение безопасности дорожного движения в Свободинском муниципальном образовании Базарно-Карабулакского муниципального района»</t>
  </si>
  <si>
    <t>% исполнения плана 2022 года</t>
  </si>
  <si>
    <t>% исполнения 2022 года к 2021 году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</si>
  <si>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</si>
  <si>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</si>
  <si>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</si>
  <si>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</si>
  <si>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</si>
  <si>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 xml:space="preserve">Налоги на товары ( работы, услуги) реализуемые на территории Российской Федерации 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</si>
  <si>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</si>
  <si>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</si>
  <si>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</si>
  <si>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</si>
  <si>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</si>
  <si>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</si>
  <si>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</si>
  <si>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</si>
  <si>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</si>
  <si>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</si>
  <si>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</si>
  <si>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11105010000000120</t>
  </si>
  <si>
    <t xml:space="preserve">Доходы получаемые в виде арендной платы </t>
  </si>
  <si>
    <t>11105020000000120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</si>
  <si>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 учреждений ( за исключением имущества бюджетных и автономных учреждений)</t>
  </si>
  <si>
    <t>11105030000000120</t>
  </si>
  <si>
    <t>Доходы от продажи материальных и нематериальных активов</t>
  </si>
  <si>
    <t>11406000000000430</t>
  </si>
  <si>
    <t>Штрафы, санкции, возмещение ущерба</t>
  </si>
  <si>
    <t>11651000020000140</t>
  </si>
  <si>
    <t>Невыясненные поступления</t>
  </si>
  <si>
    <t>11701000000000180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</si>
  <si>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</si>
  <si>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</si>
  <si>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</si>
  <si>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</si>
  <si>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</si>
  <si>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20216001130001151</t>
  </si>
  <si>
    <t>Субсидии на бюджетам сельких поселений</t>
  </si>
  <si>
    <t>20225519130000150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</si>
  <si>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</si>
  <si>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20235118130000151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</si>
  <si>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</si>
  <si>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</si>
  <si>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</si>
  <si>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20249999130000151</t>
  </si>
  <si>
    <t>Возврат прочих остатков</t>
  </si>
  <si>
    <t>21960010130000150</t>
  </si>
  <si>
    <t>Муниципальная программа "Текущий ремонт и укрепление материально-технической базы МБУК "КДЦ Свободинского МО" на 2022 год"</t>
  </si>
  <si>
    <t>св. 6,8 раз</t>
  </si>
  <si>
    <t>св. 2,5 раза</t>
  </si>
  <si>
    <t>св. 2,1 раза</t>
  </si>
  <si>
    <t xml:space="preserve">Сведения об исполнении бюджета Свободинского муниципального образования                                                                                                  Базарно-Карабулакского муниципального района 
на 1 октября 2022 года
</t>
  </si>
  <si>
    <t>Исполнено на        1 октября 2021 г. (тыс.руб)</t>
  </si>
  <si>
    <t>Утвержденные бюджетные назначения на           1 октября 2022 г. (тыс.руб)</t>
  </si>
  <si>
    <t>Исполнено на        1 октября 2022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</si>
  <si>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Свободинскому муниципальному образованию Базарно-Карабулакского муниципального района
на 1 октября 2022 года
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</si>
  <si>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Свободинского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2022 года     
</t>
  </si>
  <si>
    <t>св. 3,1 раза</t>
  </si>
  <si>
    <t>св. 3,2 раза</t>
  </si>
  <si>
    <t>св. 2,8 раза</t>
  </si>
  <si>
    <t>св. 3,9 раза</t>
  </si>
  <si>
    <t>св. 4,6 раза</t>
  </si>
  <si>
    <t>св. 58,5 раза</t>
  </si>
  <si>
    <t>св. 16,2 раза</t>
  </si>
  <si>
    <t>св. 60,5 раза</t>
  </si>
</sst>
</file>

<file path=xl/styles.xml><?xml version="1.0" encoding="utf-8"?>
<styleSheet xmlns="http://schemas.openxmlformats.org/spreadsheetml/2006/main">
  <numFmts count="3">
    <numFmt numFmtId="164" formatCode="_-* #,##0.0\ _₽_-;\-* #,##0.0\ _₽_-;_-* &quot;-&quot;?\ _₽_-;_-@_-"/>
    <numFmt numFmtId="165" formatCode="000"/>
    <numFmt numFmtId="166" formatCode="#,##0.0_ ;\-#,##0.0\ "/>
  </numFmts>
  <fonts count="1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37" fontId="6" fillId="0" borderId="1" xfId="0" applyNumberFormat="1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top" wrapText="1"/>
    </xf>
    <xf numFmtId="37" fontId="7" fillId="0" borderId="1" xfId="0" applyNumberFormat="1" applyFont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1" fontId="8" fillId="0" borderId="1" xfId="0" applyNumberFormat="1" applyFont="1" applyBorder="1" applyAlignment="1">
      <alignment horizontal="right" vertical="center" wrapText="1"/>
    </xf>
    <xf numFmtId="164" fontId="5" fillId="0" borderId="0" xfId="0" applyNumberFormat="1" applyFont="1"/>
    <xf numFmtId="164" fontId="5" fillId="0" borderId="1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49" fontId="8" fillId="0" borderId="5" xfId="0" applyNumberFormat="1" applyFont="1" applyBorder="1" applyAlignment="1">
      <alignment horizontal="right" vertical="center" wrapText="1"/>
    </xf>
    <xf numFmtId="49" fontId="8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right" vertical="top" wrapText="1"/>
    </xf>
    <xf numFmtId="0" fontId="5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right" vertical="top" wrapText="1"/>
    </xf>
    <xf numFmtId="0" fontId="9" fillId="0" borderId="0" xfId="0" applyFont="1"/>
    <xf numFmtId="0" fontId="9" fillId="0" borderId="0" xfId="0" applyFont="1" applyAlignment="1">
      <alignment horizontal="right"/>
    </xf>
    <xf numFmtId="0" fontId="6" fillId="0" borderId="2" xfId="0" applyFont="1" applyBorder="1" applyAlignment="1">
      <alignment horizontal="center" vertical="top" wrapText="1"/>
    </xf>
    <xf numFmtId="165" fontId="10" fillId="0" borderId="1" xfId="7" applyNumberFormat="1" applyFont="1" applyFill="1" applyBorder="1" applyAlignment="1" applyProtection="1">
      <alignment wrapText="1"/>
      <protection hidden="1"/>
    </xf>
    <xf numFmtId="165" fontId="10" fillId="0" borderId="3" xfId="7" applyNumberFormat="1" applyFont="1" applyFill="1" applyBorder="1" applyAlignment="1" applyProtection="1">
      <alignment wrapText="1"/>
      <protection hidden="1"/>
    </xf>
    <xf numFmtId="165" fontId="10" fillId="0" borderId="3" xfId="3" applyNumberFormat="1" applyFont="1" applyFill="1" applyBorder="1" applyAlignment="1" applyProtection="1">
      <alignment wrapText="1"/>
      <protection hidden="1"/>
    </xf>
    <xf numFmtId="165" fontId="10" fillId="0" borderId="3" xfId="4" applyNumberFormat="1" applyFont="1" applyFill="1" applyBorder="1" applyAlignment="1" applyProtection="1">
      <alignment wrapText="1"/>
      <protection hidden="1"/>
    </xf>
    <xf numFmtId="165" fontId="10" fillId="0" borderId="3" xfId="5" applyNumberFormat="1" applyFont="1" applyFill="1" applyBorder="1" applyAlignment="1" applyProtection="1">
      <alignment wrapText="1"/>
      <protection hidden="1"/>
    </xf>
    <xf numFmtId="0" fontId="6" fillId="0" borderId="1" xfId="0" applyFont="1" applyBorder="1" applyAlignment="1">
      <alignment vertical="top" wrapText="1"/>
    </xf>
    <xf numFmtId="164" fontId="6" fillId="0" borderId="1" xfId="0" applyNumberFormat="1" applyFont="1" applyFill="1" applyBorder="1" applyAlignment="1">
      <alignment horizontal="right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right" vertical="center" wrapText="1"/>
    </xf>
    <xf numFmtId="164" fontId="5" fillId="0" borderId="4" xfId="0" applyNumberFormat="1" applyFont="1" applyFill="1" applyBorder="1" applyAlignment="1">
      <alignment horizontal="right" vertical="center" wrapText="1"/>
    </xf>
    <xf numFmtId="166" fontId="5" fillId="0" borderId="5" xfId="0" applyNumberFormat="1" applyFont="1" applyFill="1" applyBorder="1" applyAlignment="1">
      <alignment horizontal="right" vertical="center" wrapText="1"/>
    </xf>
    <xf numFmtId="166" fontId="5" fillId="0" borderId="1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/>
    <xf numFmtId="0" fontId="5" fillId="0" borderId="1" xfId="0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2">
    <cellStyle name="Обычный" xfId="0" builtinId="0"/>
    <cellStyle name="Обычный 2" xfId="1"/>
    <cellStyle name="Обычный 2 2" xfId="2"/>
    <cellStyle name="Обычный 2 2 2" xfId="7"/>
    <cellStyle name="Обычный 2 3" xfId="3"/>
    <cellStyle name="Обычный 2 3 2" xfId="8"/>
    <cellStyle name="Обычный 2 4" xfId="4"/>
    <cellStyle name="Обычный 2 4 2" xfId="9"/>
    <cellStyle name="Обычный 2 5" xfId="5"/>
    <cellStyle name="Обычный 2 5 2" xfId="10"/>
    <cellStyle name="Обычный 2 6" xfId="6"/>
    <cellStyle name="Обычный 2 6 2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59"/>
  <sheetViews>
    <sheetView tabSelected="1" zoomScale="90" zoomScaleNormal="90" workbookViewId="0">
      <selection activeCell="E55" sqref="E55"/>
    </sheetView>
  </sheetViews>
  <sheetFormatPr defaultRowHeight="12.75"/>
  <cols>
    <col min="1" max="1" width="29" style="1" customWidth="1"/>
    <col min="2" max="2" width="21.140625" style="1" customWidth="1"/>
    <col min="3" max="3" width="15.42578125" style="1" customWidth="1"/>
    <col min="4" max="4" width="15" style="1" customWidth="1"/>
    <col min="5" max="5" width="15.140625" style="1" customWidth="1"/>
    <col min="6" max="6" width="12.28515625" style="1" customWidth="1"/>
    <col min="7" max="7" width="12.7109375" style="1" customWidth="1"/>
    <col min="8" max="16384" width="9.140625" style="1"/>
  </cols>
  <sheetData>
    <row r="2" spans="1:7" ht="65.25" customHeight="1">
      <c r="A2" s="51" t="s">
        <v>109</v>
      </c>
      <c r="B2" s="52"/>
      <c r="C2" s="52"/>
      <c r="D2" s="52"/>
      <c r="E2" s="52"/>
      <c r="F2" s="52"/>
      <c r="G2" s="52"/>
    </row>
    <row r="3" spans="1:7">
      <c r="A3" s="2"/>
      <c r="B3" s="2"/>
      <c r="C3" s="2"/>
      <c r="D3" s="2"/>
      <c r="E3" s="2"/>
      <c r="F3" s="2"/>
      <c r="G3" s="3" t="s">
        <v>43</v>
      </c>
    </row>
    <row r="4" spans="1:7" ht="63.75">
      <c r="A4" s="4" t="s">
        <v>0</v>
      </c>
      <c r="B4" s="4" t="s">
        <v>1</v>
      </c>
      <c r="C4" s="5" t="s">
        <v>110</v>
      </c>
      <c r="D4" s="5" t="s">
        <v>111</v>
      </c>
      <c r="E4" s="5" t="s">
        <v>112</v>
      </c>
      <c r="F4" s="5" t="s">
        <v>59</v>
      </c>
      <c r="G4" s="5" t="s">
        <v>60</v>
      </c>
    </row>
    <row r="5" spans="1:7">
      <c r="A5" s="6" t="s">
        <v>61</v>
      </c>
      <c r="B5" s="7"/>
      <c r="C5" s="8">
        <f>C7+C24+C31</f>
        <v>8235.8999999999978</v>
      </c>
      <c r="D5" s="8">
        <f t="shared" ref="D5:E5" si="0">D7+D24+D31</f>
        <v>15396.900000000001</v>
      </c>
      <c r="E5" s="8">
        <f t="shared" si="0"/>
        <v>12423.500000000002</v>
      </c>
      <c r="F5" s="8">
        <f t="shared" ref="F5:F49" si="1">E5/D5*100</f>
        <v>80.688320376179618</v>
      </c>
      <c r="G5" s="8">
        <f t="shared" ref="G5:G49" si="2">E5/C5*100</f>
        <v>150.84568778154187</v>
      </c>
    </row>
    <row r="6" spans="1:7" ht="15.75">
      <c r="A6" s="9" t="s">
        <v>2</v>
      </c>
      <c r="B6" s="10"/>
      <c r="C6" s="11"/>
      <c r="D6" s="11"/>
      <c r="E6" s="11"/>
      <c r="F6" s="11"/>
      <c r="G6" s="11"/>
    </row>
    <row r="7" spans="1:7" ht="25.5">
      <c r="A7" s="12" t="s">
        <v>62</v>
      </c>
      <c r="B7" s="13">
        <v>1E+16</v>
      </c>
      <c r="C7" s="11">
        <f>C8+C10+C11+C13+C16+C17+C21+C23</f>
        <v>6034.4</v>
      </c>
      <c r="D7" s="11">
        <f t="shared" ref="D7:E7" si="3">D8+D10+D11+D13+D16+D17+D21+D23</f>
        <v>9625.0000000000018</v>
      </c>
      <c r="E7" s="11">
        <f t="shared" si="3"/>
        <v>7490.4000000000005</v>
      </c>
      <c r="F7" s="11">
        <f t="shared" si="1"/>
        <v>77.822337662337645</v>
      </c>
      <c r="G7" s="11">
        <f t="shared" si="2"/>
        <v>124.12833090282382</v>
      </c>
    </row>
    <row r="8" spans="1:7">
      <c r="A8" s="12" t="s">
        <v>63</v>
      </c>
      <c r="B8" s="41">
        <v>1.01E+16</v>
      </c>
      <c r="C8" s="11">
        <v>2036.9</v>
      </c>
      <c r="D8" s="15">
        <v>2900.3</v>
      </c>
      <c r="E8" s="15">
        <v>2164.8000000000002</v>
      </c>
      <c r="F8" s="11">
        <f t="shared" si="1"/>
        <v>74.640554425404275</v>
      </c>
      <c r="G8" s="11">
        <f t="shared" si="2"/>
        <v>106.27914968825176</v>
      </c>
    </row>
    <row r="9" spans="1:7">
      <c r="A9" s="12" t="s">
        <v>64</v>
      </c>
      <c r="B9" s="19" t="s">
        <v>65</v>
      </c>
      <c r="C9" s="11">
        <v>2036.9</v>
      </c>
      <c r="D9" s="15">
        <v>2900.3</v>
      </c>
      <c r="E9" s="15">
        <v>2164.8000000000002</v>
      </c>
      <c r="F9" s="11">
        <f t="shared" si="1"/>
        <v>74.640554425404275</v>
      </c>
      <c r="G9" s="11">
        <f t="shared" si="2"/>
        <v>106.27914968825176</v>
      </c>
    </row>
    <row r="10" spans="1:7" ht="44.25" customHeight="1">
      <c r="A10" s="12" t="s">
        <v>66</v>
      </c>
      <c r="B10" s="41">
        <v>1.03E+16</v>
      </c>
      <c r="C10" s="11">
        <v>1013</v>
      </c>
      <c r="D10" s="15">
        <v>1558.3</v>
      </c>
      <c r="E10" s="15">
        <v>1265.2</v>
      </c>
      <c r="F10" s="11">
        <f t="shared" si="1"/>
        <v>81.191041519604696</v>
      </c>
      <c r="G10" s="11">
        <f t="shared" si="2"/>
        <v>124.89634748272458</v>
      </c>
    </row>
    <row r="11" spans="1:7">
      <c r="A11" s="12" t="s">
        <v>67</v>
      </c>
      <c r="B11" s="41">
        <v>1.05E+16</v>
      </c>
      <c r="C11" s="11">
        <v>900.6</v>
      </c>
      <c r="D11" s="15">
        <v>701.8</v>
      </c>
      <c r="E11" s="15">
        <v>864.9</v>
      </c>
      <c r="F11" s="11">
        <f t="shared" si="1"/>
        <v>123.24023938444002</v>
      </c>
      <c r="G11" s="11">
        <f t="shared" si="2"/>
        <v>96.035976015989334</v>
      </c>
    </row>
    <row r="12" spans="1:7" ht="25.5">
      <c r="A12" s="12" t="s">
        <v>68</v>
      </c>
      <c r="B12" s="19" t="s">
        <v>69</v>
      </c>
      <c r="C12" s="11">
        <v>900.6</v>
      </c>
      <c r="D12" s="11">
        <v>701.8</v>
      </c>
      <c r="E12" s="15">
        <v>864.9</v>
      </c>
      <c r="F12" s="11">
        <f t="shared" si="1"/>
        <v>123.24023938444002</v>
      </c>
      <c r="G12" s="11">
        <f t="shared" si="2"/>
        <v>96.035976015989334</v>
      </c>
    </row>
    <row r="13" spans="1:7">
      <c r="A13" s="12" t="s">
        <v>70</v>
      </c>
      <c r="B13" s="41">
        <v>1.06E+16</v>
      </c>
      <c r="C13" s="11">
        <v>1389.5</v>
      </c>
      <c r="D13" s="15">
        <v>4191</v>
      </c>
      <c r="E13" s="15">
        <v>909.3</v>
      </c>
      <c r="F13" s="11">
        <f t="shared" si="1"/>
        <v>21.696492483894058</v>
      </c>
      <c r="G13" s="11">
        <f t="shared" si="2"/>
        <v>65.440806045340054</v>
      </c>
    </row>
    <row r="14" spans="1:7" ht="25.5">
      <c r="A14" s="12" t="s">
        <v>71</v>
      </c>
      <c r="B14" s="19" t="s">
        <v>72</v>
      </c>
      <c r="C14" s="42">
        <v>105.8</v>
      </c>
      <c r="D14" s="11">
        <v>649.79999999999995</v>
      </c>
      <c r="E14" s="15">
        <v>-2</v>
      </c>
      <c r="F14" s="11">
        <f t="shared" si="1"/>
        <v>-0.30778701138811942</v>
      </c>
      <c r="G14" s="11">
        <f t="shared" si="2"/>
        <v>-1.890359168241966</v>
      </c>
    </row>
    <row r="15" spans="1:7">
      <c r="A15" s="12" t="s">
        <v>73</v>
      </c>
      <c r="B15" s="19" t="s">
        <v>74</v>
      </c>
      <c r="C15" s="11">
        <v>1283.7</v>
      </c>
      <c r="D15" s="15">
        <v>3541.2</v>
      </c>
      <c r="E15" s="15">
        <v>911.4</v>
      </c>
      <c r="F15" s="11">
        <f t="shared" si="1"/>
        <v>25.737038292104369</v>
      </c>
      <c r="G15" s="11">
        <f t="shared" si="2"/>
        <v>70.997896704837572</v>
      </c>
    </row>
    <row r="16" spans="1:7">
      <c r="A16" s="12" t="s">
        <v>75</v>
      </c>
      <c r="B16" s="41">
        <v>1.08E+16</v>
      </c>
      <c r="C16" s="11">
        <v>2.4</v>
      </c>
      <c r="D16" s="15">
        <v>0.6</v>
      </c>
      <c r="E16" s="15">
        <v>0.6</v>
      </c>
      <c r="F16" s="11">
        <f t="shared" si="1"/>
        <v>100</v>
      </c>
      <c r="G16" s="11">
        <f t="shared" si="2"/>
        <v>25</v>
      </c>
    </row>
    <row r="17" spans="1:9" ht="51">
      <c r="A17" s="12" t="s">
        <v>76</v>
      </c>
      <c r="B17" s="41">
        <v>1.11E+16</v>
      </c>
      <c r="C17" s="11">
        <v>658.4</v>
      </c>
      <c r="D17" s="15">
        <v>173</v>
      </c>
      <c r="E17" s="15">
        <v>671.5</v>
      </c>
      <c r="F17" s="11" t="s">
        <v>118</v>
      </c>
      <c r="G17" s="11">
        <f t="shared" si="2"/>
        <v>101.98967193195627</v>
      </c>
      <c r="H17" s="14"/>
    </row>
    <row r="18" spans="1:9" ht="105" customHeight="1">
      <c r="A18" s="12" t="s">
        <v>77</v>
      </c>
      <c r="B18" s="19" t="s">
        <v>78</v>
      </c>
      <c r="C18" s="11">
        <v>396.9</v>
      </c>
      <c r="D18" s="15">
        <v>100</v>
      </c>
      <c r="E18" s="15">
        <v>455.2</v>
      </c>
      <c r="F18" s="11" t="s">
        <v>119</v>
      </c>
      <c r="G18" s="11">
        <f t="shared" si="2"/>
        <v>114.68883849836232</v>
      </c>
      <c r="H18" s="14"/>
    </row>
    <row r="19" spans="1:9" ht="25.5">
      <c r="A19" s="12" t="s">
        <v>79</v>
      </c>
      <c r="B19" s="19" t="s">
        <v>80</v>
      </c>
      <c r="C19" s="11">
        <v>220.7</v>
      </c>
      <c r="D19" s="15">
        <v>3</v>
      </c>
      <c r="E19" s="15">
        <v>175.5</v>
      </c>
      <c r="F19" s="11" t="s">
        <v>120</v>
      </c>
      <c r="G19" s="11">
        <f t="shared" si="2"/>
        <v>79.519710013593112</v>
      </c>
      <c r="H19" s="14"/>
    </row>
    <row r="20" spans="1:9" ht="127.5">
      <c r="A20" s="12" t="s">
        <v>81</v>
      </c>
      <c r="B20" s="19" t="s">
        <v>82</v>
      </c>
      <c r="C20" s="11">
        <v>40.799999999999997</v>
      </c>
      <c r="D20" s="15">
        <v>70</v>
      </c>
      <c r="E20" s="15">
        <v>40.799999999999997</v>
      </c>
      <c r="F20" s="11">
        <f t="shared" si="1"/>
        <v>58.285714285714285</v>
      </c>
      <c r="G20" s="11">
        <f t="shared" si="2"/>
        <v>100</v>
      </c>
      <c r="H20" s="14"/>
    </row>
    <row r="21" spans="1:9" ht="35.25" customHeight="1">
      <c r="A21" s="12" t="s">
        <v>83</v>
      </c>
      <c r="B21" s="19" t="s">
        <v>84</v>
      </c>
      <c r="C21" s="11">
        <v>26.8</v>
      </c>
      <c r="D21" s="11">
        <v>100</v>
      </c>
      <c r="E21" s="11">
        <v>1621.8</v>
      </c>
      <c r="F21" s="11" t="s">
        <v>121</v>
      </c>
      <c r="G21" s="11" t="s">
        <v>122</v>
      </c>
      <c r="H21" s="14"/>
      <c r="I21" s="14"/>
    </row>
    <row r="22" spans="1:9" ht="25.5">
      <c r="A22" s="12" t="s">
        <v>85</v>
      </c>
      <c r="B22" s="19" t="s">
        <v>86</v>
      </c>
      <c r="C22" s="11"/>
      <c r="D22" s="11"/>
      <c r="E22" s="11"/>
      <c r="F22" s="11" t="e">
        <f t="shared" si="1"/>
        <v>#DIV/0!</v>
      </c>
      <c r="G22" s="11" t="e">
        <f t="shared" si="2"/>
        <v>#DIV/0!</v>
      </c>
      <c r="H22" s="14"/>
    </row>
    <row r="23" spans="1:9">
      <c r="A23" s="12" t="s">
        <v>87</v>
      </c>
      <c r="B23" s="19" t="s">
        <v>88</v>
      </c>
      <c r="C23" s="11">
        <v>6.8</v>
      </c>
      <c r="D23" s="11">
        <v>0</v>
      </c>
      <c r="E23" s="44">
        <v>-7.7</v>
      </c>
      <c r="F23" s="11">
        <v>0</v>
      </c>
      <c r="G23" s="11">
        <f t="shared" si="2"/>
        <v>-113.23529411764706</v>
      </c>
      <c r="H23" s="14"/>
    </row>
    <row r="24" spans="1:9" ht="38.25">
      <c r="A24" s="12" t="s">
        <v>89</v>
      </c>
      <c r="B24" s="19" t="s">
        <v>90</v>
      </c>
      <c r="C24" s="11">
        <f>C25+C27+C28+C29</f>
        <v>2240.6999999999998</v>
      </c>
      <c r="D24" s="11">
        <f>D25+D27+D28+D29</f>
        <v>5811.5</v>
      </c>
      <c r="E24" s="11">
        <f>E25+E27+E28+E29</f>
        <v>4972.7000000000007</v>
      </c>
      <c r="F24" s="11">
        <f t="shared" si="1"/>
        <v>85.56654908371334</v>
      </c>
      <c r="G24" s="11" t="s">
        <v>106</v>
      </c>
      <c r="H24" s="14"/>
    </row>
    <row r="25" spans="1:9" ht="51">
      <c r="A25" s="12" t="s">
        <v>91</v>
      </c>
      <c r="B25" s="19" t="s">
        <v>92</v>
      </c>
      <c r="C25" s="11">
        <v>207.9</v>
      </c>
      <c r="D25" s="11">
        <v>286.7</v>
      </c>
      <c r="E25" s="11">
        <v>215</v>
      </c>
      <c r="F25" s="11">
        <f t="shared" si="1"/>
        <v>74.991280083711203</v>
      </c>
      <c r="G25" s="11">
        <f t="shared" si="2"/>
        <v>103.4151034151034</v>
      </c>
      <c r="H25" s="14"/>
    </row>
    <row r="26" spans="1:9" ht="51">
      <c r="A26" s="12" t="s">
        <v>93</v>
      </c>
      <c r="B26" s="19" t="s">
        <v>94</v>
      </c>
      <c r="C26" s="15">
        <v>207.9</v>
      </c>
      <c r="D26" s="15">
        <v>286.7</v>
      </c>
      <c r="E26" s="15">
        <v>215</v>
      </c>
      <c r="F26" s="11">
        <f t="shared" si="1"/>
        <v>74.991280083711203</v>
      </c>
      <c r="G26" s="11">
        <f t="shared" si="2"/>
        <v>103.4151034151034</v>
      </c>
      <c r="H26" s="14"/>
    </row>
    <row r="27" spans="1:9" ht="25.5">
      <c r="A27" s="16" t="s">
        <v>95</v>
      </c>
      <c r="B27" s="19" t="s">
        <v>96</v>
      </c>
      <c r="C27" s="17"/>
      <c r="D27" s="17">
        <v>3157.4</v>
      </c>
      <c r="E27" s="11">
        <v>3157.4</v>
      </c>
      <c r="F27" s="11">
        <f t="shared" si="1"/>
        <v>100</v>
      </c>
      <c r="G27" s="11">
        <v>0</v>
      </c>
      <c r="H27" s="14"/>
    </row>
    <row r="28" spans="1:9" ht="63.75">
      <c r="A28" s="12" t="s">
        <v>97</v>
      </c>
      <c r="B28" s="19" t="s">
        <v>98</v>
      </c>
      <c r="C28" s="11">
        <v>139.1</v>
      </c>
      <c r="D28" s="11">
        <v>263.60000000000002</v>
      </c>
      <c r="E28" s="11">
        <v>179.8</v>
      </c>
      <c r="F28" s="11">
        <f t="shared" si="1"/>
        <v>68.209408194233689</v>
      </c>
      <c r="G28" s="11">
        <f t="shared" si="2"/>
        <v>129.25952552120779</v>
      </c>
      <c r="H28" s="14"/>
    </row>
    <row r="29" spans="1:9" ht="18.75" customHeight="1">
      <c r="A29" s="12" t="s">
        <v>99</v>
      </c>
      <c r="B29" s="19" t="s">
        <v>100</v>
      </c>
      <c r="C29" s="11">
        <v>1893.7</v>
      </c>
      <c r="D29" s="11">
        <v>2103.8000000000002</v>
      </c>
      <c r="E29" s="11">
        <v>1420.5</v>
      </c>
      <c r="F29" s="11">
        <f t="shared" si="1"/>
        <v>67.52067687042495</v>
      </c>
      <c r="G29" s="11" t="s">
        <v>107</v>
      </c>
      <c r="H29" s="14"/>
    </row>
    <row r="30" spans="1:9" ht="38.25">
      <c r="A30" s="12" t="s">
        <v>101</v>
      </c>
      <c r="B30" s="19" t="s">
        <v>102</v>
      </c>
      <c r="C30" s="11">
        <v>1893.7</v>
      </c>
      <c r="D30" s="11">
        <v>2103.8000000000002</v>
      </c>
      <c r="E30" s="11">
        <v>1420.5</v>
      </c>
      <c r="F30" s="11">
        <f t="shared" si="1"/>
        <v>67.52067687042495</v>
      </c>
      <c r="G30" s="11" t="s">
        <v>107</v>
      </c>
      <c r="H30" s="14"/>
    </row>
    <row r="31" spans="1:9">
      <c r="A31" s="16" t="s">
        <v>103</v>
      </c>
      <c r="B31" s="18" t="s">
        <v>104</v>
      </c>
      <c r="C31" s="43">
        <v>-39.200000000000003</v>
      </c>
      <c r="D31" s="17">
        <v>-39.6</v>
      </c>
      <c r="E31" s="17">
        <v>-39.6</v>
      </c>
      <c r="F31" s="11">
        <f t="shared" si="1"/>
        <v>100</v>
      </c>
      <c r="G31" s="11">
        <f t="shared" si="2"/>
        <v>101.0204081632653</v>
      </c>
      <c r="H31" s="14"/>
    </row>
    <row r="32" spans="1:9">
      <c r="A32" s="20" t="s">
        <v>3</v>
      </c>
      <c r="B32" s="21"/>
      <c r="C32" s="37">
        <f>C34+C38+C40+C43+C46+C48</f>
        <v>9017.5999999999985</v>
      </c>
      <c r="D32" s="37">
        <f>D34+D38+D40+D43+D46+D48</f>
        <v>17191.900000000001</v>
      </c>
      <c r="E32" s="37">
        <f>E34+E38+E40+E43+E46+E48</f>
        <v>13057.7</v>
      </c>
      <c r="F32" s="8">
        <f t="shared" si="1"/>
        <v>75.952628854286033</v>
      </c>
      <c r="G32" s="8">
        <f t="shared" si="2"/>
        <v>144.80238644428675</v>
      </c>
    </row>
    <row r="33" spans="1:8">
      <c r="A33" s="22" t="s">
        <v>2</v>
      </c>
      <c r="B33" s="23"/>
      <c r="C33" s="37"/>
      <c r="D33" s="37"/>
      <c r="E33" s="37"/>
      <c r="F33" s="11"/>
      <c r="G33" s="11"/>
    </row>
    <row r="34" spans="1:8" ht="15" customHeight="1">
      <c r="A34" s="22" t="s">
        <v>4</v>
      </c>
      <c r="B34" s="24" t="s">
        <v>5</v>
      </c>
      <c r="C34" s="11">
        <f>C35+C36+C37</f>
        <v>3271</v>
      </c>
      <c r="D34" s="11">
        <f t="shared" ref="D34:E34" si="4">D35+D36+D37</f>
        <v>5152.1000000000004</v>
      </c>
      <c r="E34" s="11">
        <f t="shared" si="4"/>
        <v>3913.1</v>
      </c>
      <c r="F34" s="11">
        <f t="shared" si="1"/>
        <v>75.951553735370041</v>
      </c>
      <c r="G34" s="11">
        <f t="shared" si="2"/>
        <v>119.63008254356467</v>
      </c>
      <c r="H34" s="14"/>
    </row>
    <row r="35" spans="1:8" ht="51">
      <c r="A35" s="22" t="s">
        <v>6</v>
      </c>
      <c r="B35" s="25" t="s">
        <v>7</v>
      </c>
      <c r="C35" s="11">
        <v>3259.3</v>
      </c>
      <c r="D35" s="38">
        <v>5127.5</v>
      </c>
      <c r="E35" s="11">
        <v>3897.5</v>
      </c>
      <c r="F35" s="11">
        <f t="shared" si="1"/>
        <v>76.011701608971237</v>
      </c>
      <c r="G35" s="11">
        <f t="shared" si="2"/>
        <v>119.58089160249132</v>
      </c>
      <c r="H35" s="14"/>
    </row>
    <row r="36" spans="1:8" ht="18.75" customHeight="1">
      <c r="A36" s="22" t="s">
        <v>8</v>
      </c>
      <c r="B36" s="24" t="s">
        <v>9</v>
      </c>
      <c r="C36" s="11">
        <v>0</v>
      </c>
      <c r="D36" s="38">
        <v>5</v>
      </c>
      <c r="E36" s="11">
        <v>0</v>
      </c>
      <c r="F36" s="11">
        <f t="shared" si="1"/>
        <v>0</v>
      </c>
      <c r="G36" s="11">
        <v>0</v>
      </c>
      <c r="H36" s="14"/>
    </row>
    <row r="37" spans="1:8" ht="25.5">
      <c r="A37" s="22" t="s">
        <v>10</v>
      </c>
      <c r="B37" s="24" t="s">
        <v>11</v>
      </c>
      <c r="C37" s="11">
        <v>11.7</v>
      </c>
      <c r="D37" s="11">
        <v>19.600000000000001</v>
      </c>
      <c r="E37" s="11">
        <v>15.6</v>
      </c>
      <c r="F37" s="11">
        <f t="shared" si="1"/>
        <v>79.591836734693871</v>
      </c>
      <c r="G37" s="11">
        <f t="shared" si="2"/>
        <v>133.33333333333334</v>
      </c>
      <c r="H37" s="14"/>
    </row>
    <row r="38" spans="1:8" ht="18.75" customHeight="1">
      <c r="A38" s="22" t="s">
        <v>12</v>
      </c>
      <c r="B38" s="24" t="s">
        <v>13</v>
      </c>
      <c r="C38" s="11">
        <f>C39</f>
        <v>139.1</v>
      </c>
      <c r="D38" s="11">
        <f t="shared" ref="D38:E38" si="5">D39</f>
        <v>263.60000000000002</v>
      </c>
      <c r="E38" s="11">
        <f t="shared" si="5"/>
        <v>179.8</v>
      </c>
      <c r="F38" s="11">
        <f t="shared" si="1"/>
        <v>68.209408194233689</v>
      </c>
      <c r="G38" s="11">
        <f t="shared" si="2"/>
        <v>129.25952552120779</v>
      </c>
      <c r="H38" s="14"/>
    </row>
    <row r="39" spans="1:8" ht="25.5">
      <c r="A39" s="22" t="s">
        <v>14</v>
      </c>
      <c r="B39" s="24" t="s">
        <v>15</v>
      </c>
      <c r="C39" s="11">
        <v>139.1</v>
      </c>
      <c r="D39" s="11">
        <v>263.60000000000002</v>
      </c>
      <c r="E39" s="11">
        <v>179.8</v>
      </c>
      <c r="F39" s="11">
        <f t="shared" si="1"/>
        <v>68.209408194233689</v>
      </c>
      <c r="G39" s="11">
        <f t="shared" si="2"/>
        <v>129.25952552120779</v>
      </c>
      <c r="H39" s="14"/>
    </row>
    <row r="40" spans="1:8" ht="18.75" customHeight="1">
      <c r="A40" s="22" t="s">
        <v>16</v>
      </c>
      <c r="B40" s="24" t="s">
        <v>17</v>
      </c>
      <c r="C40" s="11">
        <f>C41+C42</f>
        <v>2692.2</v>
      </c>
      <c r="D40" s="11">
        <f t="shared" ref="D40:E40" si="6">D41+D42</f>
        <v>1682.5</v>
      </c>
      <c r="E40" s="11">
        <f t="shared" si="6"/>
        <v>534</v>
      </c>
      <c r="F40" s="11">
        <f t="shared" si="1"/>
        <v>31.738484398216936</v>
      </c>
      <c r="G40" s="11">
        <f t="shared" si="2"/>
        <v>19.835079117450412</v>
      </c>
      <c r="H40" s="14"/>
    </row>
    <row r="41" spans="1:8" ht="25.5">
      <c r="A41" s="22" t="s">
        <v>18</v>
      </c>
      <c r="B41" s="24" t="s">
        <v>19</v>
      </c>
      <c r="C41" s="11">
        <v>2683.7</v>
      </c>
      <c r="D41" s="11">
        <v>1646</v>
      </c>
      <c r="E41" s="11">
        <v>534</v>
      </c>
      <c r="F41" s="11">
        <f t="shared" si="1"/>
        <v>32.442284325637907</v>
      </c>
      <c r="G41" s="11">
        <f t="shared" si="2"/>
        <v>19.897902150016769</v>
      </c>
      <c r="H41" s="14"/>
    </row>
    <row r="42" spans="1:8" ht="25.5">
      <c r="A42" s="22" t="s">
        <v>20</v>
      </c>
      <c r="B42" s="24" t="s">
        <v>21</v>
      </c>
      <c r="C42" s="11">
        <v>8.5</v>
      </c>
      <c r="D42" s="11">
        <v>36.5</v>
      </c>
      <c r="E42" s="11">
        <v>0</v>
      </c>
      <c r="F42" s="11">
        <f t="shared" si="1"/>
        <v>0</v>
      </c>
      <c r="G42" s="11">
        <f t="shared" si="2"/>
        <v>0</v>
      </c>
      <c r="H42" s="14"/>
    </row>
    <row r="43" spans="1:8" ht="25.5">
      <c r="A43" s="22" t="s">
        <v>22</v>
      </c>
      <c r="B43" s="24" t="s">
        <v>23</v>
      </c>
      <c r="C43" s="11">
        <f>C44+C45</f>
        <v>474.4</v>
      </c>
      <c r="D43" s="11">
        <f t="shared" ref="D43:E43" si="7">D44+D45</f>
        <v>1773.3999999999999</v>
      </c>
      <c r="E43" s="11">
        <f t="shared" si="7"/>
        <v>1488.3</v>
      </c>
      <c r="F43" s="11">
        <f t="shared" si="1"/>
        <v>83.923536709146276</v>
      </c>
      <c r="G43" s="11" t="s">
        <v>115</v>
      </c>
      <c r="H43" s="14"/>
    </row>
    <row r="44" spans="1:8" ht="18" customHeight="1">
      <c r="A44" s="22" t="s">
        <v>24</v>
      </c>
      <c r="B44" s="24" t="s">
        <v>25</v>
      </c>
      <c r="C44" s="11">
        <v>11.2</v>
      </c>
      <c r="D44" s="11">
        <v>5.3</v>
      </c>
      <c r="E44" s="11">
        <v>4</v>
      </c>
      <c r="F44" s="11">
        <f t="shared" si="1"/>
        <v>75.471698113207552</v>
      </c>
      <c r="G44" s="11">
        <f t="shared" si="2"/>
        <v>35.714285714285715</v>
      </c>
      <c r="H44" s="14"/>
    </row>
    <row r="45" spans="1:8" ht="18.75" customHeight="1">
      <c r="A45" s="22" t="s">
        <v>26</v>
      </c>
      <c r="B45" s="24" t="s">
        <v>27</v>
      </c>
      <c r="C45" s="11">
        <v>463.2</v>
      </c>
      <c r="D45" s="11">
        <v>1768.1</v>
      </c>
      <c r="E45" s="11">
        <v>1484.3</v>
      </c>
      <c r="F45" s="11">
        <f t="shared" si="1"/>
        <v>83.948871670154404</v>
      </c>
      <c r="G45" s="11" t="s">
        <v>116</v>
      </c>
      <c r="H45" s="14"/>
    </row>
    <row r="46" spans="1:8" ht="19.5" customHeight="1">
      <c r="A46" s="22" t="s">
        <v>56</v>
      </c>
      <c r="B46" s="24" t="s">
        <v>28</v>
      </c>
      <c r="C46" s="11">
        <f>C47</f>
        <v>2440.5</v>
      </c>
      <c r="D46" s="11">
        <f t="shared" ref="D46:E46" si="8">D47</f>
        <v>8319.7999999999993</v>
      </c>
      <c r="E46" s="11">
        <f t="shared" si="8"/>
        <v>6942.5</v>
      </c>
      <c r="F46" s="11">
        <f t="shared" si="1"/>
        <v>83.445515517199937</v>
      </c>
      <c r="G46" s="11" t="s">
        <v>117</v>
      </c>
      <c r="H46" s="14"/>
    </row>
    <row r="47" spans="1:8" ht="18.75" customHeight="1">
      <c r="A47" s="22" t="s">
        <v>29</v>
      </c>
      <c r="B47" s="24" t="s">
        <v>30</v>
      </c>
      <c r="C47" s="11">
        <v>2440.5</v>
      </c>
      <c r="D47" s="11">
        <v>8319.7999999999993</v>
      </c>
      <c r="E47" s="11">
        <v>6942.5</v>
      </c>
      <c r="F47" s="11">
        <f t="shared" si="1"/>
        <v>83.445515517199937</v>
      </c>
      <c r="G47" s="11" t="s">
        <v>117</v>
      </c>
      <c r="H47" s="14"/>
    </row>
    <row r="48" spans="1:8" ht="15.75" customHeight="1">
      <c r="A48" s="22" t="s">
        <v>49</v>
      </c>
      <c r="B48" s="24" t="s">
        <v>51</v>
      </c>
      <c r="C48" s="11">
        <v>0.4</v>
      </c>
      <c r="D48" s="11">
        <f t="shared" ref="D48:E48" si="9">D49</f>
        <v>0.5</v>
      </c>
      <c r="E48" s="11">
        <f t="shared" si="9"/>
        <v>0</v>
      </c>
      <c r="F48" s="11">
        <f t="shared" si="1"/>
        <v>0</v>
      </c>
      <c r="G48" s="11">
        <f t="shared" si="2"/>
        <v>0</v>
      </c>
      <c r="H48" s="14"/>
    </row>
    <row r="49" spans="1:8" ht="16.5" customHeight="1">
      <c r="A49" s="22" t="s">
        <v>50</v>
      </c>
      <c r="B49" s="24" t="s">
        <v>52</v>
      </c>
      <c r="C49" s="11">
        <v>0.4</v>
      </c>
      <c r="D49" s="11">
        <v>0.5</v>
      </c>
      <c r="E49" s="11">
        <v>0</v>
      </c>
      <c r="F49" s="11">
        <f t="shared" si="1"/>
        <v>0</v>
      </c>
      <c r="G49" s="11">
        <f t="shared" si="2"/>
        <v>0</v>
      </c>
      <c r="H49" s="14"/>
    </row>
    <row r="50" spans="1:8" ht="25.5">
      <c r="A50" s="26" t="s">
        <v>31</v>
      </c>
      <c r="B50" s="21"/>
      <c r="C50" s="44">
        <f>C5-C32</f>
        <v>-781.70000000000073</v>
      </c>
      <c r="D50" s="11">
        <f>D5-D32</f>
        <v>-1795</v>
      </c>
      <c r="E50" s="11">
        <f>E5-E32</f>
        <v>-634.19999999999891</v>
      </c>
      <c r="F50" s="47"/>
      <c r="G50" s="47"/>
    </row>
    <row r="51" spans="1:8" ht="25.5">
      <c r="A51" s="20" t="s">
        <v>32</v>
      </c>
      <c r="B51" s="27"/>
      <c r="C51" s="8">
        <f t="shared" ref="C51" si="10">C53</f>
        <v>781.70000000000073</v>
      </c>
      <c r="D51" s="8">
        <f t="shared" ref="D51:E51" si="11">D53</f>
        <v>1795.0000000000018</v>
      </c>
      <c r="E51" s="8">
        <f t="shared" si="11"/>
        <v>634.20000000000073</v>
      </c>
      <c r="F51" s="48"/>
      <c r="G51" s="48"/>
    </row>
    <row r="52" spans="1:8">
      <c r="A52" s="22" t="s">
        <v>2</v>
      </c>
      <c r="B52" s="21"/>
      <c r="C52" s="11"/>
      <c r="D52" s="11"/>
      <c r="E52" s="11"/>
      <c r="F52" s="47"/>
      <c r="G52" s="47"/>
    </row>
    <row r="53" spans="1:8" ht="25.5">
      <c r="A53" s="22" t="s">
        <v>33</v>
      </c>
      <c r="B53" s="21" t="s">
        <v>34</v>
      </c>
      <c r="C53" s="11">
        <f t="shared" ref="C53" si="12">C54+C55</f>
        <v>781.70000000000073</v>
      </c>
      <c r="D53" s="11">
        <f t="shared" ref="D53:E53" si="13">D54+D55</f>
        <v>1795.0000000000018</v>
      </c>
      <c r="E53" s="11">
        <f t="shared" si="13"/>
        <v>634.20000000000073</v>
      </c>
      <c r="F53" s="47"/>
      <c r="G53" s="47"/>
    </row>
    <row r="54" spans="1:8" ht="25.5">
      <c r="A54" s="22" t="s">
        <v>35</v>
      </c>
      <c r="B54" s="21" t="s">
        <v>36</v>
      </c>
      <c r="C54" s="44">
        <v>-8957.5</v>
      </c>
      <c r="D54" s="11">
        <v>-15396.9</v>
      </c>
      <c r="E54" s="11">
        <v>-12929.4</v>
      </c>
      <c r="F54" s="47"/>
      <c r="G54" s="47"/>
    </row>
    <row r="55" spans="1:8" ht="25.5">
      <c r="A55" s="22" t="s">
        <v>37</v>
      </c>
      <c r="B55" s="21" t="s">
        <v>38</v>
      </c>
      <c r="C55" s="11">
        <v>9739.2000000000007</v>
      </c>
      <c r="D55" s="11">
        <v>17191.900000000001</v>
      </c>
      <c r="E55" s="11">
        <v>13563.6</v>
      </c>
      <c r="F55" s="47"/>
      <c r="G55" s="47"/>
    </row>
    <row r="59" spans="1:8" ht="14.25">
      <c r="A59" s="50" t="s">
        <v>48</v>
      </c>
      <c r="B59" s="50"/>
      <c r="C59" s="50"/>
      <c r="D59" s="50"/>
      <c r="E59" s="50"/>
      <c r="F59" s="50"/>
      <c r="G59" s="50"/>
    </row>
  </sheetData>
  <mergeCells count="2">
    <mergeCell ref="A59:G59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A2" sqref="A2:G11"/>
    </sheetView>
  </sheetViews>
  <sheetFormatPr defaultRowHeight="15"/>
  <cols>
    <col min="1" max="1" width="22.28515625" style="28" customWidth="1"/>
    <col min="2" max="2" width="15.7109375" style="28" customWidth="1"/>
    <col min="3" max="3" width="14" style="28" customWidth="1"/>
    <col min="4" max="4" width="14.140625" style="28" customWidth="1"/>
    <col min="5" max="5" width="14.42578125" style="28" customWidth="1"/>
    <col min="6" max="6" width="11.7109375" style="28" customWidth="1"/>
    <col min="7" max="7" width="12.28515625" style="28" customWidth="1"/>
    <col min="8" max="16384" width="9.140625" style="28"/>
  </cols>
  <sheetData>
    <row r="2" spans="1:7" ht="96" customHeight="1">
      <c r="A2" s="53" t="s">
        <v>113</v>
      </c>
      <c r="B2" s="50"/>
      <c r="C2" s="50"/>
      <c r="D2" s="50"/>
      <c r="E2" s="50"/>
      <c r="F2" s="50"/>
      <c r="G2" s="50"/>
    </row>
    <row r="3" spans="1:7">
      <c r="G3" s="29"/>
    </row>
    <row r="4" spans="1:7" ht="70.5" customHeight="1">
      <c r="A4" s="4" t="s">
        <v>39</v>
      </c>
      <c r="B4" s="4" t="s">
        <v>40</v>
      </c>
      <c r="C4" s="5" t="s">
        <v>110</v>
      </c>
      <c r="D4" s="5" t="s">
        <v>111</v>
      </c>
      <c r="E4" s="5" t="s">
        <v>112</v>
      </c>
      <c r="F4" s="5" t="s">
        <v>59</v>
      </c>
      <c r="G4" s="5" t="s">
        <v>60</v>
      </c>
    </row>
    <row r="5" spans="1:7" ht="44.25" customHeight="1">
      <c r="A5" s="26" t="s">
        <v>41</v>
      </c>
      <c r="B5" s="46">
        <v>8</v>
      </c>
      <c r="C5" s="39">
        <v>2336.6</v>
      </c>
      <c r="D5" s="39">
        <v>3569.7</v>
      </c>
      <c r="E5" s="39">
        <v>2628.4</v>
      </c>
      <c r="F5" s="39">
        <f>E5/D5*100</f>
        <v>73.630837325265432</v>
      </c>
      <c r="G5" s="39">
        <f>E5/C5*100</f>
        <v>112.48823076264658</v>
      </c>
    </row>
    <row r="6" spans="1:7" ht="42.75" customHeight="1">
      <c r="A6" s="22" t="s">
        <v>42</v>
      </c>
      <c r="B6" s="46">
        <v>4.8</v>
      </c>
      <c r="C6" s="39">
        <v>1711.2</v>
      </c>
      <c r="D6" s="39">
        <v>2910.9</v>
      </c>
      <c r="E6" s="39">
        <v>1622.5</v>
      </c>
      <c r="F6" s="39">
        <f>E6/D6*100</f>
        <v>55.738774949328388</v>
      </c>
      <c r="G6" s="39">
        <f>E6/C6*100</f>
        <v>94.816503038803177</v>
      </c>
    </row>
    <row r="10" spans="1:7">
      <c r="A10" s="50" t="s">
        <v>44</v>
      </c>
      <c r="B10" s="50"/>
      <c r="C10" s="50"/>
      <c r="D10" s="50"/>
      <c r="E10" s="50"/>
      <c r="F10" s="50"/>
      <c r="G10" s="50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5"/>
  <sheetViews>
    <sheetView topLeftCell="A4" workbookViewId="0">
      <selection activeCell="A2" sqref="A2:F15"/>
    </sheetView>
  </sheetViews>
  <sheetFormatPr defaultRowHeight="15"/>
  <cols>
    <col min="1" max="1" width="36.42578125" style="28" customWidth="1"/>
    <col min="2" max="2" width="15.42578125" style="28" customWidth="1"/>
    <col min="3" max="3" width="17.42578125" style="28" customWidth="1"/>
    <col min="4" max="4" width="14.5703125" style="28" customWidth="1"/>
    <col min="5" max="5" width="14.28515625" style="28" customWidth="1"/>
    <col min="6" max="6" width="18" style="28" customWidth="1"/>
    <col min="7" max="16384" width="9.140625" style="28"/>
  </cols>
  <sheetData>
    <row r="2" spans="1:7" ht="96" customHeight="1">
      <c r="A2" s="53" t="s">
        <v>114</v>
      </c>
      <c r="B2" s="50"/>
      <c r="C2" s="50"/>
      <c r="D2" s="50"/>
      <c r="E2" s="50"/>
      <c r="F2" s="50"/>
    </row>
    <row r="3" spans="1:7">
      <c r="F3" s="29"/>
    </row>
    <row r="4" spans="1:7" ht="66.75" customHeight="1">
      <c r="A4" s="30" t="s">
        <v>45</v>
      </c>
      <c r="B4" s="5" t="s">
        <v>110</v>
      </c>
      <c r="C4" s="5" t="s">
        <v>111</v>
      </c>
      <c r="D4" s="5" t="s">
        <v>112</v>
      </c>
      <c r="E4" s="5" t="s">
        <v>59</v>
      </c>
      <c r="F4" s="5" t="s">
        <v>60</v>
      </c>
    </row>
    <row r="5" spans="1:7" ht="66.75" customHeight="1">
      <c r="A5" s="31" t="s">
        <v>57</v>
      </c>
      <c r="B5" s="40">
        <v>0</v>
      </c>
      <c r="C5" s="15">
        <v>2</v>
      </c>
      <c r="D5" s="40">
        <v>0</v>
      </c>
      <c r="E5" s="15">
        <f t="shared" ref="E5:E10" si="0">D5/C5*100</f>
        <v>0</v>
      </c>
      <c r="F5" s="15">
        <v>0</v>
      </c>
    </row>
    <row r="6" spans="1:7" ht="69.75" customHeight="1">
      <c r="A6" s="32" t="s">
        <v>58</v>
      </c>
      <c r="B6" s="40">
        <v>0</v>
      </c>
      <c r="C6" s="15">
        <v>2</v>
      </c>
      <c r="D6" s="40">
        <v>0</v>
      </c>
      <c r="E6" s="15">
        <f t="shared" si="0"/>
        <v>0</v>
      </c>
      <c r="F6" s="15">
        <v>0</v>
      </c>
    </row>
    <row r="7" spans="1:7" ht="52.5" customHeight="1">
      <c r="A7" s="33" t="s">
        <v>54</v>
      </c>
      <c r="B7" s="15">
        <v>2683.7</v>
      </c>
      <c r="C7" s="15">
        <v>1646</v>
      </c>
      <c r="D7" s="15">
        <v>534</v>
      </c>
      <c r="E7" s="15">
        <f t="shared" si="0"/>
        <v>32.442284325637907</v>
      </c>
      <c r="F7" s="15">
        <f t="shared" ref="F7" si="1">D7/B7*100</f>
        <v>19.897902150016769</v>
      </c>
    </row>
    <row r="8" spans="1:7" ht="90" customHeight="1">
      <c r="A8" s="34" t="s">
        <v>55</v>
      </c>
      <c r="B8" s="15">
        <v>0</v>
      </c>
      <c r="C8" s="15">
        <v>36.5</v>
      </c>
      <c r="D8" s="15">
        <v>0</v>
      </c>
      <c r="E8" s="15">
        <f t="shared" si="0"/>
        <v>0</v>
      </c>
      <c r="F8" s="15">
        <v>0</v>
      </c>
    </row>
    <row r="9" spans="1:7" ht="66" customHeight="1">
      <c r="A9" s="35" t="s">
        <v>53</v>
      </c>
      <c r="B9" s="15">
        <v>463.2</v>
      </c>
      <c r="C9" s="15">
        <v>1768.1</v>
      </c>
      <c r="D9" s="15">
        <v>1484.3</v>
      </c>
      <c r="E9" s="15">
        <f t="shared" si="0"/>
        <v>83.948871670154404</v>
      </c>
      <c r="F9" s="15" t="s">
        <v>116</v>
      </c>
    </row>
    <row r="10" spans="1:7" ht="54.75" customHeight="1">
      <c r="A10" s="35" t="s">
        <v>105</v>
      </c>
      <c r="B10" s="15">
        <v>0</v>
      </c>
      <c r="C10" s="15">
        <v>4477.3999999999996</v>
      </c>
      <c r="D10" s="15">
        <v>4477.3999999999996</v>
      </c>
      <c r="E10" s="15">
        <f t="shared" si="0"/>
        <v>100</v>
      </c>
      <c r="F10" s="15">
        <v>0</v>
      </c>
    </row>
    <row r="11" spans="1:7" ht="15" customHeight="1">
      <c r="A11" s="36" t="s">
        <v>46</v>
      </c>
      <c r="B11" s="40">
        <f>SUM(B5:B10)</f>
        <v>3146.8999999999996</v>
      </c>
      <c r="C11" s="40">
        <f>SUM(C5:C10)</f>
        <v>7932</v>
      </c>
      <c r="D11" s="40">
        <f>SUM(D5:D10)</f>
        <v>6495.7</v>
      </c>
      <c r="E11" s="40">
        <f>D11/C11*100</f>
        <v>81.892334846192639</v>
      </c>
      <c r="F11" s="40" t="s">
        <v>108</v>
      </c>
      <c r="G11" s="49"/>
    </row>
    <row r="12" spans="1:7">
      <c r="B12" s="45"/>
    </row>
    <row r="15" spans="1:7">
      <c r="A15" s="50" t="s">
        <v>47</v>
      </c>
      <c r="B15" s="50"/>
      <c r="C15" s="50"/>
      <c r="D15" s="50"/>
      <c r="E15" s="50"/>
      <c r="F15" s="50"/>
    </row>
  </sheetData>
  <mergeCells count="2">
    <mergeCell ref="A2:F2"/>
    <mergeCell ref="A15:F15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2022-10-31T12:54:36Z</cp:lastPrinted>
  <dcterms:created xsi:type="dcterms:W3CDTF">2017-04-17T10:25:39Z</dcterms:created>
  <dcterms:modified xsi:type="dcterms:W3CDTF">2022-10-31T13:01:34Z</dcterms:modified>
</cp:coreProperties>
</file>