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355" yWindow="1440" windowWidth="16200" windowHeight="12465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1'!$D$20</definedName>
  </definedNames>
  <calcPr calcId="124519"/>
</workbook>
</file>

<file path=xl/calcChain.xml><?xml version="1.0" encoding="utf-8"?>
<calcChain xmlns="http://schemas.openxmlformats.org/spreadsheetml/2006/main">
  <c r="D5" i="1"/>
  <c r="E5"/>
  <c r="C5"/>
  <c r="E7"/>
  <c r="D7"/>
  <c r="C7"/>
  <c r="D24"/>
  <c r="E24"/>
  <c r="C24"/>
  <c r="G22" l="1"/>
  <c r="G23"/>
  <c r="G25"/>
  <c r="G26"/>
  <c r="G28"/>
  <c r="G31"/>
  <c r="F8"/>
  <c r="F9"/>
  <c r="F10"/>
  <c r="F11"/>
  <c r="F12"/>
  <c r="F13"/>
  <c r="F14"/>
  <c r="F15"/>
  <c r="F16"/>
  <c r="F20"/>
  <c r="F22"/>
  <c r="F24"/>
  <c r="F25"/>
  <c r="F26"/>
  <c r="F27"/>
  <c r="F28"/>
  <c r="F29"/>
  <c r="F30"/>
  <c r="F31"/>
  <c r="G8" l="1"/>
  <c r="G9"/>
  <c r="G10"/>
  <c r="G11"/>
  <c r="G12"/>
  <c r="G13"/>
  <c r="G14"/>
  <c r="G15"/>
  <c r="G16"/>
  <c r="G17"/>
  <c r="G18"/>
  <c r="G19"/>
  <c r="G20"/>
  <c r="G35"/>
  <c r="G39"/>
  <c r="G41"/>
  <c r="G44"/>
  <c r="G49"/>
  <c r="F35"/>
  <c r="F36"/>
  <c r="F37"/>
  <c r="F39"/>
  <c r="F41"/>
  <c r="F42"/>
  <c r="F44"/>
  <c r="F45"/>
  <c r="F47"/>
  <c r="F49"/>
  <c r="E5" i="3"/>
  <c r="E6"/>
  <c r="E7"/>
  <c r="E8"/>
  <c r="E9"/>
  <c r="E10"/>
  <c r="F7"/>
  <c r="D48" i="1" l="1"/>
  <c r="E48"/>
  <c r="D46"/>
  <c r="E46"/>
  <c r="D43"/>
  <c r="E43"/>
  <c r="D40"/>
  <c r="E40"/>
  <c r="D38"/>
  <c r="E38"/>
  <c r="D34"/>
  <c r="E34"/>
  <c r="G7"/>
  <c r="F7"/>
  <c r="F48" l="1"/>
  <c r="F46"/>
  <c r="F43"/>
  <c r="F40"/>
  <c r="F38"/>
  <c r="F34"/>
  <c r="F5"/>
  <c r="C53" l="1"/>
  <c r="C51" s="1"/>
  <c r="C48"/>
  <c r="G48" s="1"/>
  <c r="C46"/>
  <c r="C43"/>
  <c r="C40"/>
  <c r="G40" s="1"/>
  <c r="C38"/>
  <c r="G38" s="1"/>
  <c r="C34"/>
  <c r="G34" s="1"/>
  <c r="C32" l="1"/>
  <c r="C50" s="1"/>
  <c r="D32"/>
  <c r="E32"/>
  <c r="F32" l="1"/>
  <c r="B11" i="3"/>
  <c r="G6" i="2"/>
  <c r="C11" i="3"/>
  <c r="D11"/>
  <c r="G5" i="2"/>
  <c r="E11" i="3" l="1"/>
  <c r="F6" i="2" l="1"/>
  <c r="E50" i="1" l="1"/>
  <c r="D50"/>
  <c r="D53"/>
  <c r="D51" s="1"/>
  <c r="E53"/>
  <c r="E51" s="1"/>
  <c r="F5" i="2" l="1"/>
</calcChain>
</file>

<file path=xl/sharedStrings.xml><?xml version="1.0" encoding="utf-8"?>
<sst xmlns="http://schemas.openxmlformats.org/spreadsheetml/2006/main" count="140" uniqueCount="126">
  <si>
    <t>Наименование показателя</t>
  </si>
  <si>
    <t>Код бюджетной классификации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</si>
  <si>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</si>
  <si>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</si>
  <si>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</si>
  <si>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</si>
  <si>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</si>
  <si>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</si>
  <si>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</si>
  <si>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</si>
  <si>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</si>
  <si>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</si>
  <si>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</si>
  <si>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</si>
  <si>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</si>
  <si>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</si>
  <si>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</si>
  <si>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</si>
  <si>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</si>
  <si>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</si>
  <si>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</si>
  <si>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</si>
  <si>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</si>
  <si>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</si>
  <si>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</si>
  <si>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</si>
  <si>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</si>
  <si>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</si>
  <si>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</si>
  <si>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</si>
  <si>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</si>
  <si>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</si>
  <si>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</si>
  <si>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</si>
  <si>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</si>
  <si>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</si>
  <si>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</si>
  <si>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</si>
  <si>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</si>
  <si>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</si>
  <si>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</si>
  <si>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</si>
  <si>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</si>
  <si>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</si>
  <si>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Е.А. Малышева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</si>
  <si>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</si>
  <si>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</si>
  <si>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   Е.А. Малышева</t>
  </si>
  <si>
    <t>Начальник финансового управления                                                                                                 Е.А. Малышева</t>
  </si>
  <si>
    <t>Социальная политика</t>
  </si>
  <si>
    <t>Охрана семьи и детства</t>
  </si>
  <si>
    <t>00 1000 0000000000 000</t>
  </si>
  <si>
    <t>00 1004 0000000000 000</t>
  </si>
  <si>
    <t>Муниципальная программа "Комплексное благоустройство территории Свободинского муниципального образования Базарно-Карабулакского муниципального района"</t>
  </si>
  <si>
    <t>Муниципальная программа "Ремонт автомобильных дорог Свободинского муниципального образования Базарно-Карабулакского муниципального района"</t>
  </si>
  <si>
    <t>Муниципальная программа "Инвентаризация земельных участков, для их бесплатного предоставления гражданам, имеющим трех и более детей на территории Свободинского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</si>
  <si>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</si>
  <si>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"Обеспечение первичных мер пожарной безопасности Свободинского муниципального образования Базарно-Карабулакского муниципального района"</t>
  </si>
  <si>
    <t>Муниципальная программа «Повышение безопасности дорожного движения в Свободинском муниципальном образовании Базарно-Карабулакского муниципального района»</t>
  </si>
  <si>
    <t>% исполнения плана 2022 года</t>
  </si>
  <si>
    <t>% исполнения 2022 года к 2021 году</t>
  </si>
  <si>
    <t>Доходы бюджета, всего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</si>
  <si>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</si>
  <si>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</si>
  <si>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</si>
  <si>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</si>
  <si>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 xml:space="preserve">Налоги на товары ( работы, услуги) реализуемые на территории Российской Федерации 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</si>
  <si>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</si>
  <si>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</si>
  <si>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</si>
  <si>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</si>
  <si>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</si>
  <si>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</si>
  <si>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</si>
  <si>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</si>
  <si>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</si>
  <si>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</si>
  <si>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Арендная плата за земли, находящиеся в государственной собственности до разграничения государственной собственности на землю и поступление от продажи права на заключение договоров аренды указанных земельных участков</t>
  </si>
  <si>
    <t>11105010000000120</t>
  </si>
  <si>
    <t xml:space="preserve">Доходы получаемые в виде арендной платы </t>
  </si>
  <si>
    <t>11105020000000120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</si>
  <si>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 учреждений ( за исключением имущества бюджетных и автономных учреждений)</t>
  </si>
  <si>
    <t>11105030000000120</t>
  </si>
  <si>
    <t>Доходы от продажи материальных и нематериальных активов</t>
  </si>
  <si>
    <t>11406000000000430</t>
  </si>
  <si>
    <t>Штрафы, санкции, возмещение ущерба</t>
  </si>
  <si>
    <t>11651000020000140</t>
  </si>
  <si>
    <t>Невыясненные поступления</t>
  </si>
  <si>
    <t>11701000000000180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</si>
  <si>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</si>
  <si>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</si>
  <si>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</si>
  <si>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</si>
  <si>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</si>
  <si>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20216001130001151</t>
  </si>
  <si>
    <t>Субсидии на бюджетам сельких поселений</t>
  </si>
  <si>
    <t>20225519130000150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</si>
  <si>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</si>
  <si>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20235118130000151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</si>
  <si>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</si>
  <si>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</si>
  <si>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</si>
  <si>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20249999130000151</t>
  </si>
  <si>
    <t>Возврат прочих остатков</t>
  </si>
  <si>
    <t>21960010130000150</t>
  </si>
  <si>
    <t>Муниципальная программа "Текущий ремонт и укрепление материально-технической базы МБУК "КДЦ Свободинского МО" на 2022 год"</t>
  </si>
  <si>
    <t xml:space="preserve">Сведения об исполнении бюджета Свободинского муниципального образования                                                                                                  Базарно-Карабулакского муниципального района 
на 1 июля 2022 года
</t>
  </si>
  <si>
    <t>Исполнено на        1 июля 2021 г. (тыс.руб)</t>
  </si>
  <si>
    <t>Утвержденные бюджетные назначения на           1 июля 2022 г. (тыс.руб)</t>
  </si>
  <si>
    <t>Исполнено на        1 июля 2022 г. (тыс.руб)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</si>
  <si>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Свободинскому муниципальному образованию Базарно-Карабулакского муниципального района
на 1 июля 2022 года
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</si>
  <si>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Свободинского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июля 2022 года     
</t>
  </si>
  <si>
    <t>св. 3,5 раза</t>
  </si>
  <si>
    <t>св. 3,0 раз</t>
  </si>
  <si>
    <t>св. 3 раз</t>
  </si>
  <si>
    <t>св. 7,1 раза</t>
  </si>
  <si>
    <t>св. 93,5 раза</t>
  </si>
  <si>
    <t>св. 6,8 раз</t>
  </si>
  <si>
    <t>св. 2,5 раза</t>
  </si>
  <si>
    <t>св. 14,2 раза</t>
  </si>
  <si>
    <t>св. 2,1 раза</t>
  </si>
  <si>
    <t>св. 31,9 раз</t>
  </si>
  <si>
    <t>св. 3,3 раза</t>
  </si>
  <si>
    <t>св.4,5 раза</t>
  </si>
  <si>
    <t>св. 2,2 раза</t>
  </si>
  <si>
    <t>св. 2,9 раз</t>
  </si>
</sst>
</file>

<file path=xl/styles.xml><?xml version="1.0" encoding="utf-8"?>
<styleSheet xmlns="http://schemas.openxmlformats.org/spreadsheetml/2006/main">
  <numFmts count="2">
    <numFmt numFmtId="164" formatCode="_-* #,##0.0\ _₽_-;\-* #,##0.0\ _₽_-;_-* &quot;-&quot;?\ _₽_-;_-@_-"/>
    <numFmt numFmtId="165" formatCode="000"/>
  </numFmts>
  <fonts count="1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0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37" fontId="6" fillId="0" borderId="1" xfId="0" applyNumberFormat="1" applyFont="1" applyFill="1" applyBorder="1" applyAlignment="1">
      <alignment horizontal="center" vertical="top" wrapText="1"/>
    </xf>
    <xf numFmtId="164" fontId="6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top" wrapText="1"/>
    </xf>
    <xf numFmtId="37" fontId="7" fillId="0" borderId="1" xfId="0" applyNumberFormat="1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  <xf numFmtId="1" fontId="8" fillId="0" borderId="1" xfId="0" applyNumberFormat="1" applyFont="1" applyBorder="1" applyAlignment="1">
      <alignment horizontal="right" vertical="center" wrapText="1"/>
    </xf>
    <xf numFmtId="164" fontId="5" fillId="0" borderId="0" xfId="0" applyNumberFormat="1" applyFont="1"/>
    <xf numFmtId="164" fontId="5" fillId="0" borderId="1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164" fontId="5" fillId="0" borderId="5" xfId="0" applyNumberFormat="1" applyFont="1" applyBorder="1" applyAlignment="1">
      <alignment horizontal="righ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49" fontId="8" fillId="0" borderId="5" xfId="0" applyNumberFormat="1" applyFont="1" applyBorder="1" applyAlignment="1">
      <alignment horizontal="right" vertical="center" wrapText="1"/>
    </xf>
    <xf numFmtId="49" fontId="8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right" vertical="top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right" vertical="top" wrapText="1"/>
    </xf>
    <xf numFmtId="0" fontId="5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right" vertical="top" wrapText="1"/>
    </xf>
    <xf numFmtId="164" fontId="6" fillId="0" borderId="1" xfId="0" applyNumberFormat="1" applyFont="1" applyFill="1" applyBorder="1" applyAlignment="1">
      <alignment vertical="center" wrapText="1"/>
    </xf>
    <xf numFmtId="0" fontId="9" fillId="0" borderId="0" xfId="0" applyFont="1"/>
    <xf numFmtId="0" fontId="9" fillId="0" borderId="0" xfId="0" applyFont="1" applyAlignment="1">
      <alignment horizontal="right"/>
    </xf>
    <xf numFmtId="0" fontId="6" fillId="0" borderId="2" xfId="0" applyFont="1" applyBorder="1" applyAlignment="1">
      <alignment horizontal="center" vertical="top" wrapText="1"/>
    </xf>
    <xf numFmtId="165" fontId="10" fillId="0" borderId="1" xfId="7" applyNumberFormat="1" applyFont="1" applyFill="1" applyBorder="1" applyAlignment="1" applyProtection="1">
      <alignment wrapText="1"/>
      <protection hidden="1"/>
    </xf>
    <xf numFmtId="165" fontId="10" fillId="0" borderId="3" xfId="7" applyNumberFormat="1" applyFont="1" applyFill="1" applyBorder="1" applyAlignment="1" applyProtection="1">
      <alignment wrapText="1"/>
      <protection hidden="1"/>
    </xf>
    <xf numFmtId="165" fontId="10" fillId="0" borderId="3" xfId="3" applyNumberFormat="1" applyFont="1" applyFill="1" applyBorder="1" applyAlignment="1" applyProtection="1">
      <alignment wrapText="1"/>
      <protection hidden="1"/>
    </xf>
    <xf numFmtId="165" fontId="10" fillId="0" borderId="3" xfId="4" applyNumberFormat="1" applyFont="1" applyFill="1" applyBorder="1" applyAlignment="1" applyProtection="1">
      <alignment wrapText="1"/>
      <protection hidden="1"/>
    </xf>
    <xf numFmtId="165" fontId="10" fillId="0" borderId="3" xfId="5" applyNumberFormat="1" applyFont="1" applyFill="1" applyBorder="1" applyAlignment="1" applyProtection="1">
      <alignment wrapText="1"/>
      <protection hidden="1"/>
    </xf>
    <xf numFmtId="0" fontId="6" fillId="0" borderId="1" xfId="0" applyFont="1" applyBorder="1" applyAlignment="1">
      <alignment vertical="top" wrapText="1"/>
    </xf>
    <xf numFmtId="164" fontId="9" fillId="0" borderId="0" xfId="0" applyNumberFormat="1" applyFont="1"/>
    <xf numFmtId="164" fontId="6" fillId="0" borderId="1" xfId="0" applyNumberFormat="1" applyFont="1" applyFill="1" applyBorder="1" applyAlignment="1">
      <alignment horizontal="right" wrapText="1"/>
    </xf>
    <xf numFmtId="164" fontId="8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top" wrapText="1"/>
    </xf>
    <xf numFmtId="164" fontId="6" fillId="0" borderId="1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right" vertical="center" wrapText="1"/>
    </xf>
    <xf numFmtId="164" fontId="5" fillId="0" borderId="4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 wrapText="1"/>
    </xf>
  </cellXfs>
  <cellStyles count="11">
    <cellStyle name="Обычный" xfId="0" builtinId="0"/>
    <cellStyle name="Обычный 2" xfId="1"/>
    <cellStyle name="Обычный 2 2" xfId="2"/>
    <cellStyle name="Обычный 2 2 2" xfId="7"/>
    <cellStyle name="Обычный 2 3" xfId="3"/>
    <cellStyle name="Обычный 2 3 2" xfId="8"/>
    <cellStyle name="Обычный 2 4" xfId="4"/>
    <cellStyle name="Обычный 2 4 2" xfId="9"/>
    <cellStyle name="Обычный 2 5" xfId="5"/>
    <cellStyle name="Обычный 2 5 2" xfId="10"/>
    <cellStyle name="Обычный 2 6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59"/>
  <sheetViews>
    <sheetView tabSelected="1" topLeftCell="A32" zoomScale="90" zoomScaleNormal="90" workbookViewId="0">
      <selection activeCell="E54" sqref="E54"/>
    </sheetView>
  </sheetViews>
  <sheetFormatPr defaultRowHeight="12.75"/>
  <cols>
    <col min="1" max="1" width="29" style="1" customWidth="1"/>
    <col min="2" max="2" width="21.140625" style="1" customWidth="1"/>
    <col min="3" max="3" width="15.42578125" style="1" customWidth="1"/>
    <col min="4" max="4" width="15" style="1" customWidth="1"/>
    <col min="5" max="5" width="15.140625" style="1" customWidth="1"/>
    <col min="6" max="6" width="12.28515625" style="1" customWidth="1"/>
    <col min="7" max="7" width="12.7109375" style="1" customWidth="1"/>
    <col min="8" max="16384" width="9.140625" style="1"/>
  </cols>
  <sheetData>
    <row r="2" spans="1:7" ht="65.25" customHeight="1">
      <c r="A2" s="50" t="s">
        <v>106</v>
      </c>
      <c r="B2" s="51"/>
      <c r="C2" s="51"/>
      <c r="D2" s="51"/>
      <c r="E2" s="51"/>
      <c r="F2" s="51"/>
      <c r="G2" s="51"/>
    </row>
    <row r="3" spans="1:7">
      <c r="A3" s="2"/>
      <c r="B3" s="2"/>
      <c r="C3" s="2"/>
      <c r="D3" s="2"/>
      <c r="E3" s="2"/>
      <c r="F3" s="2"/>
      <c r="G3" s="3" t="s">
        <v>43</v>
      </c>
    </row>
    <row r="4" spans="1:7" ht="63.75" customHeight="1">
      <c r="A4" s="4" t="s">
        <v>0</v>
      </c>
      <c r="B4" s="4" t="s">
        <v>1</v>
      </c>
      <c r="C4" s="5" t="s">
        <v>107</v>
      </c>
      <c r="D4" s="5" t="s">
        <v>108</v>
      </c>
      <c r="E4" s="5" t="s">
        <v>109</v>
      </c>
      <c r="F4" s="5" t="s">
        <v>59</v>
      </c>
      <c r="G4" s="5" t="s">
        <v>60</v>
      </c>
    </row>
    <row r="5" spans="1:7" ht="18" customHeight="1">
      <c r="A5" s="6" t="s">
        <v>61</v>
      </c>
      <c r="B5" s="7"/>
      <c r="C5" s="8">
        <f>C7+C24</f>
        <v>4590.2</v>
      </c>
      <c r="D5" s="8">
        <f t="shared" ref="D5:E5" si="0">D7+D24</f>
        <v>15382.5</v>
      </c>
      <c r="E5" s="8">
        <f t="shared" si="0"/>
        <v>10079.1</v>
      </c>
      <c r="F5" s="8">
        <f t="shared" ref="F5:F49" si="1">E5/D5*100</f>
        <v>65.52315943442224</v>
      </c>
      <c r="G5" s="8" t="s">
        <v>120</v>
      </c>
    </row>
    <row r="6" spans="1:7" ht="16.5" customHeight="1">
      <c r="A6" s="9" t="s">
        <v>2</v>
      </c>
      <c r="B6" s="10"/>
      <c r="C6" s="11"/>
      <c r="D6" s="11"/>
      <c r="E6" s="11"/>
      <c r="F6" s="12"/>
      <c r="G6" s="12"/>
    </row>
    <row r="7" spans="1:7" ht="17.25" customHeight="1">
      <c r="A7" s="13" t="s">
        <v>62</v>
      </c>
      <c r="B7" s="14">
        <v>1E+16</v>
      </c>
      <c r="C7" s="11">
        <f>C8+C10+C11+C13+C16+C17+C21+C23</f>
        <v>3901.6</v>
      </c>
      <c r="D7" s="11">
        <f>D8+D10+D11+D13+D16+D17+D21+D23</f>
        <v>9625</v>
      </c>
      <c r="E7" s="11">
        <f>E8+E10+E11+E13+E16+E17+E21+E23</f>
        <v>5381.9000000000005</v>
      </c>
      <c r="F7" s="12">
        <f t="shared" si="1"/>
        <v>55.915844155844162</v>
      </c>
      <c r="G7" s="12">
        <f t="shared" ref="G7:G49" si="2">E7/C7*100</f>
        <v>137.94084478162807</v>
      </c>
    </row>
    <row r="8" spans="1:7" ht="18.75" customHeight="1">
      <c r="A8" s="13" t="s">
        <v>63</v>
      </c>
      <c r="B8" s="47">
        <v>1.01E+16</v>
      </c>
      <c r="C8" s="12">
        <v>1262.5</v>
      </c>
      <c r="D8" s="16">
        <v>2900.3</v>
      </c>
      <c r="E8" s="16">
        <v>1303.4000000000001</v>
      </c>
      <c r="F8" s="12">
        <f t="shared" si="1"/>
        <v>44.940178602213564</v>
      </c>
      <c r="G8" s="12">
        <f t="shared" si="2"/>
        <v>103.23960396039604</v>
      </c>
    </row>
    <row r="9" spans="1:7" ht="19.5" customHeight="1">
      <c r="A9" s="13" t="s">
        <v>64</v>
      </c>
      <c r="B9" s="21" t="s">
        <v>65</v>
      </c>
      <c r="C9" s="12">
        <v>1262.5</v>
      </c>
      <c r="D9" s="16">
        <v>2900.3</v>
      </c>
      <c r="E9" s="16">
        <v>1303.4000000000001</v>
      </c>
      <c r="F9" s="12">
        <f t="shared" si="1"/>
        <v>44.940178602213564</v>
      </c>
      <c r="G9" s="12">
        <f t="shared" si="2"/>
        <v>103.23960396039604</v>
      </c>
    </row>
    <row r="10" spans="1:7" ht="47.25" customHeight="1">
      <c r="A10" s="13" t="s">
        <v>66</v>
      </c>
      <c r="B10" s="47">
        <v>1.03E+16</v>
      </c>
      <c r="C10" s="12">
        <v>642.6</v>
      </c>
      <c r="D10" s="16">
        <v>1558.3</v>
      </c>
      <c r="E10" s="16">
        <v>796.5</v>
      </c>
      <c r="F10" s="12">
        <f t="shared" si="1"/>
        <v>51.11339279984599</v>
      </c>
      <c r="G10" s="12">
        <f t="shared" si="2"/>
        <v>123.94957983193278</v>
      </c>
    </row>
    <row r="11" spans="1:7" ht="16.5" customHeight="1">
      <c r="A11" s="13" t="s">
        <v>67</v>
      </c>
      <c r="B11" s="47">
        <v>1.05E+16</v>
      </c>
      <c r="C11" s="12">
        <v>696.5</v>
      </c>
      <c r="D11" s="16">
        <v>701.8</v>
      </c>
      <c r="E11" s="16">
        <v>680.9</v>
      </c>
      <c r="F11" s="12">
        <f t="shared" si="1"/>
        <v>97.021943573667713</v>
      </c>
      <c r="G11" s="12">
        <f t="shared" si="2"/>
        <v>97.760229720028718</v>
      </c>
    </row>
    <row r="12" spans="1:7" ht="28.5" customHeight="1">
      <c r="A12" s="13" t="s">
        <v>68</v>
      </c>
      <c r="B12" s="21" t="s">
        <v>69</v>
      </c>
      <c r="C12" s="12">
        <v>696.5</v>
      </c>
      <c r="D12" s="12">
        <v>701.8</v>
      </c>
      <c r="E12" s="16">
        <v>680.9</v>
      </c>
      <c r="F12" s="12">
        <f t="shared" si="1"/>
        <v>97.021943573667713</v>
      </c>
      <c r="G12" s="12">
        <f t="shared" si="2"/>
        <v>97.760229720028718</v>
      </c>
    </row>
    <row r="13" spans="1:7" ht="14.25" customHeight="1">
      <c r="A13" s="13" t="s">
        <v>70</v>
      </c>
      <c r="B13" s="47">
        <v>1.06E+16</v>
      </c>
      <c r="C13" s="12">
        <v>717.4</v>
      </c>
      <c r="D13" s="16">
        <v>4191.2</v>
      </c>
      <c r="E13" s="16">
        <v>612.4</v>
      </c>
      <c r="F13" s="12">
        <f t="shared" si="1"/>
        <v>14.611567092956671</v>
      </c>
      <c r="G13" s="12">
        <f t="shared" si="2"/>
        <v>85.363813771954284</v>
      </c>
    </row>
    <row r="14" spans="1:7" ht="27.75" customHeight="1">
      <c r="A14" s="13" t="s">
        <v>71</v>
      </c>
      <c r="B14" s="21" t="s">
        <v>72</v>
      </c>
      <c r="C14" s="48">
        <v>81.2</v>
      </c>
      <c r="D14" s="12">
        <v>650</v>
      </c>
      <c r="E14" s="16">
        <v>78.7</v>
      </c>
      <c r="F14" s="12">
        <f t="shared" si="1"/>
        <v>12.107692307692307</v>
      </c>
      <c r="G14" s="12">
        <f t="shared" si="2"/>
        <v>96.921182266009851</v>
      </c>
    </row>
    <row r="15" spans="1:7" ht="12.75" customHeight="1">
      <c r="A15" s="13" t="s">
        <v>73</v>
      </c>
      <c r="B15" s="21" t="s">
        <v>74</v>
      </c>
      <c r="C15" s="12">
        <v>636.20000000000005</v>
      </c>
      <c r="D15" s="16">
        <v>3541.2</v>
      </c>
      <c r="E15" s="16">
        <v>533.70000000000005</v>
      </c>
      <c r="F15" s="12">
        <f t="shared" si="1"/>
        <v>15.071162317858356</v>
      </c>
      <c r="G15" s="12">
        <f t="shared" si="2"/>
        <v>83.888714240804788</v>
      </c>
    </row>
    <row r="16" spans="1:7" ht="12.75" customHeight="1">
      <c r="A16" s="13" t="s">
        <v>75</v>
      </c>
      <c r="B16" s="47">
        <v>1.08E+16</v>
      </c>
      <c r="C16" s="12">
        <v>1.5</v>
      </c>
      <c r="D16" s="16">
        <v>0.4</v>
      </c>
      <c r="E16" s="16">
        <v>0.4</v>
      </c>
      <c r="F16" s="12">
        <f t="shared" si="1"/>
        <v>100</v>
      </c>
      <c r="G16" s="12">
        <f t="shared" si="2"/>
        <v>26.666666666666668</v>
      </c>
    </row>
    <row r="17" spans="1:8" ht="54.75" customHeight="1">
      <c r="A17" s="13" t="s">
        <v>76</v>
      </c>
      <c r="B17" s="47">
        <v>1.11E+16</v>
      </c>
      <c r="C17" s="12">
        <v>559.1</v>
      </c>
      <c r="D17" s="16">
        <v>173</v>
      </c>
      <c r="E17" s="16">
        <v>578.20000000000005</v>
      </c>
      <c r="F17" s="12" t="s">
        <v>122</v>
      </c>
      <c r="G17" s="12">
        <f t="shared" si="2"/>
        <v>103.41620461455912</v>
      </c>
      <c r="H17" s="15"/>
    </row>
    <row r="18" spans="1:8" ht="105" customHeight="1">
      <c r="A18" s="13" t="s">
        <v>77</v>
      </c>
      <c r="B18" s="21" t="s">
        <v>78</v>
      </c>
      <c r="C18" s="12">
        <v>359.2</v>
      </c>
      <c r="D18" s="16">
        <v>100</v>
      </c>
      <c r="E18" s="16">
        <v>459.6</v>
      </c>
      <c r="F18" s="12" t="s">
        <v>123</v>
      </c>
      <c r="G18" s="12">
        <f t="shared" si="2"/>
        <v>127.9510022271715</v>
      </c>
      <c r="H18" s="15"/>
    </row>
    <row r="19" spans="1:8" ht="27.75" customHeight="1">
      <c r="A19" s="13" t="s">
        <v>79</v>
      </c>
      <c r="B19" s="21" t="s">
        <v>80</v>
      </c>
      <c r="C19" s="12">
        <v>172.7</v>
      </c>
      <c r="D19" s="16">
        <v>3</v>
      </c>
      <c r="E19" s="16">
        <v>95.9</v>
      </c>
      <c r="F19" s="12" t="s">
        <v>121</v>
      </c>
      <c r="G19" s="12">
        <f t="shared" si="2"/>
        <v>55.529820497973368</v>
      </c>
      <c r="H19" s="15"/>
    </row>
    <row r="20" spans="1:8" ht="138" customHeight="1">
      <c r="A20" s="13" t="s">
        <v>81</v>
      </c>
      <c r="B20" s="21" t="s">
        <v>82</v>
      </c>
      <c r="C20" s="12">
        <v>27.2</v>
      </c>
      <c r="D20" s="16">
        <v>70</v>
      </c>
      <c r="E20" s="16">
        <v>22.7</v>
      </c>
      <c r="F20" s="12">
        <f t="shared" si="1"/>
        <v>32.428571428571431</v>
      </c>
      <c r="G20" s="12">
        <f t="shared" si="2"/>
        <v>83.455882352941174</v>
      </c>
      <c r="H20" s="15"/>
    </row>
    <row r="21" spans="1:8" ht="30" customHeight="1">
      <c r="A21" s="13" t="s">
        <v>83</v>
      </c>
      <c r="B21" s="21" t="s">
        <v>84</v>
      </c>
      <c r="C21" s="12">
        <v>15.2</v>
      </c>
      <c r="D21" s="12">
        <v>100</v>
      </c>
      <c r="E21" s="12">
        <v>1422.4</v>
      </c>
      <c r="F21" s="12" t="s">
        <v>119</v>
      </c>
      <c r="G21" s="12" t="s">
        <v>116</v>
      </c>
      <c r="H21" s="15"/>
    </row>
    <row r="22" spans="1:8" ht="28.5" hidden="1" customHeight="1">
      <c r="A22" s="13" t="s">
        <v>85</v>
      </c>
      <c r="B22" s="21" t="s">
        <v>86</v>
      </c>
      <c r="C22" s="12"/>
      <c r="D22" s="12"/>
      <c r="E22" s="12"/>
      <c r="F22" s="12" t="e">
        <f t="shared" si="1"/>
        <v>#DIV/0!</v>
      </c>
      <c r="G22" s="12" t="e">
        <f t="shared" si="2"/>
        <v>#DIV/0!</v>
      </c>
      <c r="H22" s="15"/>
    </row>
    <row r="23" spans="1:8" ht="18" customHeight="1">
      <c r="A23" s="13" t="s">
        <v>87</v>
      </c>
      <c r="B23" s="21" t="s">
        <v>88</v>
      </c>
      <c r="C23" s="12">
        <v>6.8</v>
      </c>
      <c r="D23" s="12">
        <v>0</v>
      </c>
      <c r="E23" s="12">
        <v>-12.3</v>
      </c>
      <c r="F23" s="12">
        <v>0</v>
      </c>
      <c r="G23" s="12">
        <f t="shared" si="2"/>
        <v>-180.88235294117649</v>
      </c>
      <c r="H23" s="15"/>
    </row>
    <row r="24" spans="1:8" ht="45.75" customHeight="1">
      <c r="A24" s="13" t="s">
        <v>89</v>
      </c>
      <c r="B24" s="21" t="s">
        <v>90</v>
      </c>
      <c r="C24" s="12">
        <f>C25+C27+C28+C29+C31</f>
        <v>688.59999999999991</v>
      </c>
      <c r="D24" s="12">
        <f t="shared" ref="D24:E24" si="3">D25+D27+D28+D29+D31</f>
        <v>5757.5</v>
      </c>
      <c r="E24" s="12">
        <f t="shared" si="3"/>
        <v>4697.2</v>
      </c>
      <c r="F24" s="12">
        <f t="shared" si="1"/>
        <v>81.584020842379502</v>
      </c>
      <c r="G24" s="12" t="s">
        <v>117</v>
      </c>
      <c r="H24" s="15"/>
    </row>
    <row r="25" spans="1:8" ht="55.5" customHeight="1">
      <c r="A25" s="13" t="s">
        <v>91</v>
      </c>
      <c r="B25" s="21" t="s">
        <v>92</v>
      </c>
      <c r="C25" s="12">
        <v>138.6</v>
      </c>
      <c r="D25" s="12">
        <v>286.7</v>
      </c>
      <c r="E25" s="12">
        <v>143.4</v>
      </c>
      <c r="F25" s="12">
        <f t="shared" si="1"/>
        <v>50.017439832577615</v>
      </c>
      <c r="G25" s="12">
        <f t="shared" si="2"/>
        <v>103.46320346320348</v>
      </c>
      <c r="H25" s="15"/>
    </row>
    <row r="26" spans="1:8" ht="54.75" customHeight="1">
      <c r="A26" s="13" t="s">
        <v>93</v>
      </c>
      <c r="B26" s="21" t="s">
        <v>94</v>
      </c>
      <c r="C26" s="16">
        <v>138.6</v>
      </c>
      <c r="D26" s="16">
        <v>286.7</v>
      </c>
      <c r="E26" s="16">
        <v>143.4</v>
      </c>
      <c r="F26" s="12">
        <f t="shared" si="1"/>
        <v>50.017439832577615</v>
      </c>
      <c r="G26" s="12">
        <f t="shared" si="2"/>
        <v>103.46320346320348</v>
      </c>
      <c r="H26" s="15"/>
    </row>
    <row r="27" spans="1:8" ht="32.25" customHeight="1">
      <c r="A27" s="17" t="s">
        <v>95</v>
      </c>
      <c r="B27" s="21" t="s">
        <v>96</v>
      </c>
      <c r="C27" s="19"/>
      <c r="D27" s="19">
        <v>3157.4</v>
      </c>
      <c r="E27" s="12">
        <v>3157.4</v>
      </c>
      <c r="F27" s="12">
        <f t="shared" si="1"/>
        <v>100</v>
      </c>
      <c r="G27" s="12">
        <v>0</v>
      </c>
      <c r="H27" s="15"/>
    </row>
    <row r="28" spans="1:8" ht="73.5" customHeight="1">
      <c r="A28" s="13" t="s">
        <v>97</v>
      </c>
      <c r="B28" s="21" t="s">
        <v>98</v>
      </c>
      <c r="C28" s="12">
        <v>75.7</v>
      </c>
      <c r="D28" s="12">
        <v>249.2</v>
      </c>
      <c r="E28" s="12">
        <v>119.2</v>
      </c>
      <c r="F28" s="12">
        <f t="shared" si="1"/>
        <v>47.833065810593908</v>
      </c>
      <c r="G28" s="12">
        <f t="shared" si="2"/>
        <v>157.46367239101718</v>
      </c>
      <c r="H28" s="15"/>
    </row>
    <row r="29" spans="1:8" ht="21" customHeight="1">
      <c r="A29" s="13" t="s">
        <v>99</v>
      </c>
      <c r="B29" s="21" t="s">
        <v>100</v>
      </c>
      <c r="C29" s="12">
        <v>513.5</v>
      </c>
      <c r="D29" s="12">
        <v>2103.8000000000002</v>
      </c>
      <c r="E29" s="12">
        <v>1316.8</v>
      </c>
      <c r="F29" s="12">
        <f t="shared" si="1"/>
        <v>62.591501093259808</v>
      </c>
      <c r="G29" s="12" t="s">
        <v>118</v>
      </c>
      <c r="H29" s="15"/>
    </row>
    <row r="30" spans="1:8" ht="41.25" customHeight="1">
      <c r="A30" s="13" t="s">
        <v>101</v>
      </c>
      <c r="B30" s="21" t="s">
        <v>102</v>
      </c>
      <c r="C30" s="12">
        <v>513.5</v>
      </c>
      <c r="D30" s="12">
        <v>2103.8000000000002</v>
      </c>
      <c r="E30" s="12">
        <v>1316.8</v>
      </c>
      <c r="F30" s="12">
        <f t="shared" si="1"/>
        <v>62.591501093259808</v>
      </c>
      <c r="G30" s="12" t="s">
        <v>118</v>
      </c>
      <c r="H30" s="15"/>
    </row>
    <row r="31" spans="1:8" ht="22.5" customHeight="1">
      <c r="A31" s="17" t="s">
        <v>103</v>
      </c>
      <c r="B31" s="20" t="s">
        <v>104</v>
      </c>
      <c r="C31" s="18">
        <v>-39.200000000000003</v>
      </c>
      <c r="D31" s="19">
        <v>-39.6</v>
      </c>
      <c r="E31" s="19">
        <v>-39.6</v>
      </c>
      <c r="F31" s="12">
        <f t="shared" si="1"/>
        <v>100</v>
      </c>
      <c r="G31" s="12">
        <f t="shared" si="2"/>
        <v>101.0204081632653</v>
      </c>
      <c r="H31" s="15"/>
    </row>
    <row r="32" spans="1:8" ht="16.5" customHeight="1">
      <c r="A32" s="22" t="s">
        <v>3</v>
      </c>
      <c r="B32" s="23"/>
      <c r="C32" s="42">
        <f>C34+C38+C40+C43+C46+C48</f>
        <v>4564.7</v>
      </c>
      <c r="D32" s="42">
        <f>D34+D38+D40+D43+D46+D48</f>
        <v>16512.199999999997</v>
      </c>
      <c r="E32" s="42">
        <f>E34+E38+E40+E43+E46+E48</f>
        <v>10162.299999999999</v>
      </c>
      <c r="F32" s="8">
        <f t="shared" si="1"/>
        <v>61.544191567447101</v>
      </c>
      <c r="G32" s="8" t="s">
        <v>124</v>
      </c>
    </row>
    <row r="33" spans="1:8">
      <c r="A33" s="24" t="s">
        <v>2</v>
      </c>
      <c r="B33" s="25"/>
      <c r="C33" s="42"/>
      <c r="D33" s="42"/>
      <c r="E33" s="42"/>
      <c r="F33" s="12"/>
      <c r="G33" s="12"/>
    </row>
    <row r="34" spans="1:8" ht="18.75" customHeight="1">
      <c r="A34" s="24" t="s">
        <v>4</v>
      </c>
      <c r="B34" s="26" t="s">
        <v>5</v>
      </c>
      <c r="C34" s="12">
        <f>C35+C36+C37</f>
        <v>1967.6</v>
      </c>
      <c r="D34" s="12">
        <f t="shared" ref="D34:E34" si="4">D35+D36+D37</f>
        <v>5103.5</v>
      </c>
      <c r="E34" s="12">
        <f t="shared" si="4"/>
        <v>2573.7999999999997</v>
      </c>
      <c r="F34" s="12">
        <f t="shared" si="1"/>
        <v>50.432056431860481</v>
      </c>
      <c r="G34" s="12">
        <f t="shared" si="2"/>
        <v>130.80910754218337</v>
      </c>
      <c r="H34" s="15"/>
    </row>
    <row r="35" spans="1:8" ht="52.5" customHeight="1">
      <c r="A35" s="24" t="s">
        <v>6</v>
      </c>
      <c r="B35" s="27" t="s">
        <v>7</v>
      </c>
      <c r="C35" s="12">
        <v>1967.6</v>
      </c>
      <c r="D35" s="43">
        <v>5078.8999999999996</v>
      </c>
      <c r="E35" s="12">
        <v>2558.1999999999998</v>
      </c>
      <c r="F35" s="12">
        <f t="shared" si="1"/>
        <v>50.369174427533522</v>
      </c>
      <c r="G35" s="12">
        <f t="shared" si="2"/>
        <v>130.01626346818458</v>
      </c>
      <c r="H35" s="15"/>
    </row>
    <row r="36" spans="1:8" ht="18.75" customHeight="1">
      <c r="A36" s="24" t="s">
        <v>8</v>
      </c>
      <c r="B36" s="26" t="s">
        <v>9</v>
      </c>
      <c r="C36" s="12">
        <v>0</v>
      </c>
      <c r="D36" s="43">
        <v>5</v>
      </c>
      <c r="E36" s="12">
        <v>0</v>
      </c>
      <c r="F36" s="12">
        <f t="shared" si="1"/>
        <v>0</v>
      </c>
      <c r="G36" s="12">
        <v>0</v>
      </c>
      <c r="H36" s="15"/>
    </row>
    <row r="37" spans="1:8" ht="28.5" customHeight="1">
      <c r="A37" s="24" t="s">
        <v>10</v>
      </c>
      <c r="B37" s="26" t="s">
        <v>11</v>
      </c>
      <c r="C37" s="12">
        <v>0</v>
      </c>
      <c r="D37" s="12">
        <v>19.600000000000001</v>
      </c>
      <c r="E37" s="12">
        <v>15.6</v>
      </c>
      <c r="F37" s="12">
        <f t="shared" si="1"/>
        <v>79.591836734693871</v>
      </c>
      <c r="G37" s="12">
        <v>0</v>
      </c>
      <c r="H37" s="15"/>
    </row>
    <row r="38" spans="1:8" ht="17.25" customHeight="1">
      <c r="A38" s="24" t="s">
        <v>12</v>
      </c>
      <c r="B38" s="26" t="s">
        <v>13</v>
      </c>
      <c r="C38" s="12">
        <f>C39</f>
        <v>75.7</v>
      </c>
      <c r="D38" s="12">
        <f t="shared" ref="D38:E38" si="5">D39</f>
        <v>249.2</v>
      </c>
      <c r="E38" s="12">
        <f t="shared" si="5"/>
        <v>119.2</v>
      </c>
      <c r="F38" s="12">
        <f t="shared" si="1"/>
        <v>47.833065810593908</v>
      </c>
      <c r="G38" s="12">
        <f t="shared" si="2"/>
        <v>157.46367239101718</v>
      </c>
      <c r="H38" s="15"/>
    </row>
    <row r="39" spans="1:8" ht="25.5">
      <c r="A39" s="24" t="s">
        <v>14</v>
      </c>
      <c r="B39" s="26" t="s">
        <v>15</v>
      </c>
      <c r="C39" s="12">
        <v>75.7</v>
      </c>
      <c r="D39" s="12">
        <v>249.2</v>
      </c>
      <c r="E39" s="12">
        <v>119.2</v>
      </c>
      <c r="F39" s="12">
        <f t="shared" si="1"/>
        <v>47.833065810593908</v>
      </c>
      <c r="G39" s="12">
        <f t="shared" si="2"/>
        <v>157.46367239101718</v>
      </c>
      <c r="H39" s="15"/>
    </row>
    <row r="40" spans="1:8" ht="15.75" customHeight="1">
      <c r="A40" s="24" t="s">
        <v>16</v>
      </c>
      <c r="B40" s="26" t="s">
        <v>17</v>
      </c>
      <c r="C40" s="12">
        <f>C41+C42</f>
        <v>508.4</v>
      </c>
      <c r="D40" s="12">
        <f t="shared" ref="D40:E40" si="6">D41+D42</f>
        <v>1682.5</v>
      </c>
      <c r="E40" s="12">
        <f t="shared" si="6"/>
        <v>534</v>
      </c>
      <c r="F40" s="12">
        <f t="shared" si="1"/>
        <v>31.738484398216936</v>
      </c>
      <c r="G40" s="12">
        <f t="shared" si="2"/>
        <v>105.0354051927616</v>
      </c>
      <c r="H40" s="15"/>
    </row>
    <row r="41" spans="1:8" ht="27" customHeight="1">
      <c r="A41" s="24" t="s">
        <v>18</v>
      </c>
      <c r="B41" s="26" t="s">
        <v>19</v>
      </c>
      <c r="C41" s="12">
        <v>508.4</v>
      </c>
      <c r="D41" s="12">
        <v>1646</v>
      </c>
      <c r="E41" s="12">
        <v>534</v>
      </c>
      <c r="F41" s="12">
        <f t="shared" si="1"/>
        <v>32.442284325637907</v>
      </c>
      <c r="G41" s="12">
        <f t="shared" si="2"/>
        <v>105.0354051927616</v>
      </c>
      <c r="H41" s="15"/>
    </row>
    <row r="42" spans="1:8" ht="27.75" customHeight="1">
      <c r="A42" s="24" t="s">
        <v>20</v>
      </c>
      <c r="B42" s="26" t="s">
        <v>21</v>
      </c>
      <c r="C42" s="12">
        <v>0</v>
      </c>
      <c r="D42" s="12">
        <v>36.5</v>
      </c>
      <c r="E42" s="12">
        <v>0</v>
      </c>
      <c r="F42" s="12">
        <f t="shared" si="1"/>
        <v>0</v>
      </c>
      <c r="G42" s="12">
        <v>0</v>
      </c>
      <c r="H42" s="15"/>
    </row>
    <row r="43" spans="1:8" ht="27.75" customHeight="1">
      <c r="A43" s="24" t="s">
        <v>22</v>
      </c>
      <c r="B43" s="26" t="s">
        <v>23</v>
      </c>
      <c r="C43" s="12">
        <f>C44+C45</f>
        <v>319.79999999999995</v>
      </c>
      <c r="D43" s="12">
        <f t="shared" ref="D43:E43" si="7">D44+D45</f>
        <v>1349.6</v>
      </c>
      <c r="E43" s="12">
        <f t="shared" si="7"/>
        <v>948.80000000000007</v>
      </c>
      <c r="F43" s="12">
        <f t="shared" si="1"/>
        <v>70.302311796087736</v>
      </c>
      <c r="G43" s="12" t="s">
        <v>125</v>
      </c>
      <c r="H43" s="15"/>
    </row>
    <row r="44" spans="1:8" ht="16.5" customHeight="1">
      <c r="A44" s="24" t="s">
        <v>24</v>
      </c>
      <c r="B44" s="26" t="s">
        <v>25</v>
      </c>
      <c r="C44" s="12">
        <v>9.4</v>
      </c>
      <c r="D44" s="12">
        <v>5.3</v>
      </c>
      <c r="E44" s="12">
        <v>2.7</v>
      </c>
      <c r="F44" s="12">
        <f t="shared" si="1"/>
        <v>50.943396226415096</v>
      </c>
      <c r="G44" s="12">
        <f t="shared" si="2"/>
        <v>28.723404255319153</v>
      </c>
      <c r="H44" s="15"/>
    </row>
    <row r="45" spans="1:8" ht="18" customHeight="1">
      <c r="A45" s="24" t="s">
        <v>26</v>
      </c>
      <c r="B45" s="26" t="s">
        <v>27</v>
      </c>
      <c r="C45" s="12">
        <v>310.39999999999998</v>
      </c>
      <c r="D45" s="12">
        <v>1344.3</v>
      </c>
      <c r="E45" s="12">
        <v>946.1</v>
      </c>
      <c r="F45" s="12">
        <f t="shared" si="1"/>
        <v>70.378635721193191</v>
      </c>
      <c r="G45" s="12" t="s">
        <v>113</v>
      </c>
      <c r="H45" s="15"/>
    </row>
    <row r="46" spans="1:8" ht="18" customHeight="1">
      <c r="A46" s="24" t="s">
        <v>56</v>
      </c>
      <c r="B46" s="26" t="s">
        <v>28</v>
      </c>
      <c r="C46" s="12">
        <f>C47</f>
        <v>1692.9</v>
      </c>
      <c r="D46" s="12">
        <f t="shared" ref="D46:E46" si="8">D47</f>
        <v>8126.9</v>
      </c>
      <c r="E46" s="12">
        <f t="shared" si="8"/>
        <v>5986.5</v>
      </c>
      <c r="F46" s="12">
        <f t="shared" si="1"/>
        <v>73.662774243561515</v>
      </c>
      <c r="G46" s="12" t="s">
        <v>112</v>
      </c>
      <c r="H46" s="15"/>
    </row>
    <row r="47" spans="1:8" ht="16.5" customHeight="1">
      <c r="A47" s="24" t="s">
        <v>29</v>
      </c>
      <c r="B47" s="26" t="s">
        <v>30</v>
      </c>
      <c r="C47" s="12">
        <v>1692.9</v>
      </c>
      <c r="D47" s="12">
        <v>8126.9</v>
      </c>
      <c r="E47" s="12">
        <v>5986.5</v>
      </c>
      <c r="F47" s="12">
        <f t="shared" si="1"/>
        <v>73.662774243561515</v>
      </c>
      <c r="G47" s="12" t="s">
        <v>112</v>
      </c>
      <c r="H47" s="15"/>
    </row>
    <row r="48" spans="1:8" ht="17.25" customHeight="1">
      <c r="A48" s="24" t="s">
        <v>49</v>
      </c>
      <c r="B48" s="26" t="s">
        <v>51</v>
      </c>
      <c r="C48" s="12">
        <f>C49</f>
        <v>0.3</v>
      </c>
      <c r="D48" s="12">
        <f t="shared" ref="D48:E48" si="9">D49</f>
        <v>0.5</v>
      </c>
      <c r="E48" s="12">
        <f t="shared" si="9"/>
        <v>0</v>
      </c>
      <c r="F48" s="12">
        <f t="shared" si="1"/>
        <v>0</v>
      </c>
      <c r="G48" s="12">
        <f t="shared" si="2"/>
        <v>0</v>
      </c>
      <c r="H48" s="15"/>
    </row>
    <row r="49" spans="1:8" ht="18" customHeight="1">
      <c r="A49" s="24" t="s">
        <v>50</v>
      </c>
      <c r="B49" s="26" t="s">
        <v>52</v>
      </c>
      <c r="C49" s="12">
        <v>0.3</v>
      </c>
      <c r="D49" s="12">
        <v>0.5</v>
      </c>
      <c r="E49" s="12">
        <v>0</v>
      </c>
      <c r="F49" s="12">
        <f t="shared" si="1"/>
        <v>0</v>
      </c>
      <c r="G49" s="12">
        <f t="shared" si="2"/>
        <v>0</v>
      </c>
      <c r="H49" s="15"/>
    </row>
    <row r="50" spans="1:8" ht="25.5">
      <c r="A50" s="28" t="s">
        <v>31</v>
      </c>
      <c r="B50" s="23"/>
      <c r="C50" s="12">
        <f>C5-C32</f>
        <v>25.5</v>
      </c>
      <c r="D50" s="12">
        <f>D5-D32</f>
        <v>-1129.6999999999971</v>
      </c>
      <c r="E50" s="12">
        <f>E5-E32</f>
        <v>-83.199999999998909</v>
      </c>
      <c r="F50" s="29"/>
      <c r="G50" s="29"/>
    </row>
    <row r="51" spans="1:8" ht="25.5">
      <c r="A51" s="22" t="s">
        <v>32</v>
      </c>
      <c r="B51" s="30"/>
      <c r="C51" s="8">
        <f t="shared" ref="C51" si="10">C53</f>
        <v>-25.5</v>
      </c>
      <c r="D51" s="8">
        <f t="shared" ref="D51:E51" si="11">D53</f>
        <v>1129.7000000000007</v>
      </c>
      <c r="E51" s="8">
        <f t="shared" si="11"/>
        <v>83.200000000000728</v>
      </c>
      <c r="F51" s="31"/>
      <c r="G51" s="31"/>
    </row>
    <row r="52" spans="1:8">
      <c r="A52" s="24" t="s">
        <v>2</v>
      </c>
      <c r="B52" s="23"/>
      <c r="C52" s="12"/>
      <c r="D52" s="12"/>
      <c r="E52" s="12"/>
      <c r="F52" s="29"/>
      <c r="G52" s="29"/>
    </row>
    <row r="53" spans="1:8" ht="25.5">
      <c r="A53" s="24" t="s">
        <v>33</v>
      </c>
      <c r="B53" s="23" t="s">
        <v>34</v>
      </c>
      <c r="C53" s="12">
        <f t="shared" ref="C53" si="12">C54+C55</f>
        <v>-25.5</v>
      </c>
      <c r="D53" s="12">
        <f t="shared" ref="D53:E53" si="13">D54+D55</f>
        <v>1129.7000000000007</v>
      </c>
      <c r="E53" s="12">
        <f t="shared" si="13"/>
        <v>83.200000000000728</v>
      </c>
      <c r="F53" s="29"/>
      <c r="G53" s="29"/>
    </row>
    <row r="54" spans="1:8" ht="25.5">
      <c r="A54" s="24" t="s">
        <v>35</v>
      </c>
      <c r="B54" s="23" t="s">
        <v>36</v>
      </c>
      <c r="C54" s="12">
        <v>-5295.9</v>
      </c>
      <c r="D54" s="12">
        <v>-15382.5</v>
      </c>
      <c r="E54" s="12">
        <v>-10493</v>
      </c>
      <c r="F54" s="29"/>
      <c r="G54" s="29"/>
    </row>
    <row r="55" spans="1:8" ht="29.25" customHeight="1">
      <c r="A55" s="24" t="s">
        <v>37</v>
      </c>
      <c r="B55" s="23" t="s">
        <v>38</v>
      </c>
      <c r="C55" s="12">
        <v>5270.4</v>
      </c>
      <c r="D55" s="12">
        <v>16512.2</v>
      </c>
      <c r="E55" s="12">
        <v>10576.2</v>
      </c>
      <c r="F55" s="29"/>
      <c r="G55" s="29"/>
    </row>
    <row r="59" spans="1:8" ht="14.25">
      <c r="A59" s="49" t="s">
        <v>48</v>
      </c>
      <c r="B59" s="49"/>
      <c r="C59" s="49"/>
      <c r="D59" s="49"/>
      <c r="E59" s="49"/>
      <c r="F59" s="49"/>
      <c r="G59" s="49"/>
    </row>
  </sheetData>
  <mergeCells count="2">
    <mergeCell ref="A59:G59"/>
    <mergeCell ref="A2:G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D18" sqref="D18"/>
    </sheetView>
  </sheetViews>
  <sheetFormatPr defaultRowHeight="15"/>
  <cols>
    <col min="1" max="1" width="22.28515625" style="32" customWidth="1"/>
    <col min="2" max="2" width="15.7109375" style="32" customWidth="1"/>
    <col min="3" max="3" width="14" style="32" customWidth="1"/>
    <col min="4" max="4" width="14.140625" style="32" customWidth="1"/>
    <col min="5" max="5" width="14.42578125" style="32" customWidth="1"/>
    <col min="6" max="6" width="11.7109375" style="32" customWidth="1"/>
    <col min="7" max="7" width="12.28515625" style="32" customWidth="1"/>
    <col min="8" max="16384" width="9.140625" style="32"/>
  </cols>
  <sheetData>
    <row r="2" spans="1:7" ht="96" customHeight="1">
      <c r="A2" s="52" t="s">
        <v>110</v>
      </c>
      <c r="B2" s="49"/>
      <c r="C2" s="49"/>
      <c r="D2" s="49"/>
      <c r="E2" s="49"/>
      <c r="F2" s="49"/>
      <c r="G2" s="49"/>
    </row>
    <row r="3" spans="1:7">
      <c r="G3" s="33"/>
    </row>
    <row r="4" spans="1:7" ht="70.5" customHeight="1">
      <c r="A4" s="4" t="s">
        <v>39</v>
      </c>
      <c r="B4" s="4" t="s">
        <v>40</v>
      </c>
      <c r="C4" s="5" t="s">
        <v>107</v>
      </c>
      <c r="D4" s="5" t="s">
        <v>108</v>
      </c>
      <c r="E4" s="5" t="s">
        <v>109</v>
      </c>
      <c r="F4" s="5" t="s">
        <v>59</v>
      </c>
      <c r="G4" s="5" t="s">
        <v>60</v>
      </c>
    </row>
    <row r="5" spans="1:7" ht="44.25" customHeight="1">
      <c r="A5" s="28" t="s">
        <v>41</v>
      </c>
      <c r="B5" s="44">
        <v>8</v>
      </c>
      <c r="C5" s="45">
        <v>1082.5</v>
      </c>
      <c r="D5" s="45">
        <v>3647.4</v>
      </c>
      <c r="E5" s="45">
        <v>1722.7</v>
      </c>
      <c r="F5" s="45">
        <f>E5/D5*100</f>
        <v>47.230904205735591</v>
      </c>
      <c r="G5" s="45">
        <f>E5/C5*100</f>
        <v>159.14087759815243</v>
      </c>
    </row>
    <row r="6" spans="1:7" ht="42.75" customHeight="1">
      <c r="A6" s="24" t="s">
        <v>42</v>
      </c>
      <c r="B6" s="44">
        <v>4.7</v>
      </c>
      <c r="C6" s="45">
        <v>895.7</v>
      </c>
      <c r="D6" s="45">
        <v>2235.8000000000002</v>
      </c>
      <c r="E6" s="45">
        <v>872.3</v>
      </c>
      <c r="F6" s="45">
        <f>E6/D6*100</f>
        <v>39.015117631272915</v>
      </c>
      <c r="G6" s="45">
        <f>E6/C6*100</f>
        <v>97.387518142235123</v>
      </c>
    </row>
    <row r="10" spans="1:7">
      <c r="A10" s="49" t="s">
        <v>44</v>
      </c>
      <c r="B10" s="49"/>
      <c r="C10" s="49"/>
      <c r="D10" s="49"/>
      <c r="E10" s="49"/>
      <c r="F10" s="49"/>
      <c r="G10" s="49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F15"/>
  <sheetViews>
    <sheetView topLeftCell="A4" workbookViewId="0">
      <selection activeCell="D16" sqref="D16"/>
    </sheetView>
  </sheetViews>
  <sheetFormatPr defaultRowHeight="15"/>
  <cols>
    <col min="1" max="1" width="36.42578125" style="32" customWidth="1"/>
    <col min="2" max="2" width="15.42578125" style="32" customWidth="1"/>
    <col min="3" max="3" width="17.42578125" style="32" customWidth="1"/>
    <col min="4" max="4" width="14.5703125" style="32" customWidth="1"/>
    <col min="5" max="5" width="14.28515625" style="32" customWidth="1"/>
    <col min="6" max="6" width="18" style="32" customWidth="1"/>
    <col min="7" max="16384" width="9.140625" style="32"/>
  </cols>
  <sheetData>
    <row r="2" spans="1:6" ht="96" customHeight="1">
      <c r="A2" s="52" t="s">
        <v>111</v>
      </c>
      <c r="B2" s="49"/>
      <c r="C2" s="49"/>
      <c r="D2" s="49"/>
      <c r="E2" s="49"/>
      <c r="F2" s="49"/>
    </row>
    <row r="3" spans="1:6">
      <c r="F3" s="33"/>
    </row>
    <row r="4" spans="1:6" ht="66.75" customHeight="1">
      <c r="A4" s="34" t="s">
        <v>45</v>
      </c>
      <c r="B4" s="5" t="s">
        <v>107</v>
      </c>
      <c r="C4" s="5" t="s">
        <v>108</v>
      </c>
      <c r="D4" s="5" t="s">
        <v>109</v>
      </c>
      <c r="E4" s="5" t="s">
        <v>59</v>
      </c>
      <c r="F4" s="5" t="s">
        <v>60</v>
      </c>
    </row>
    <row r="5" spans="1:6" ht="66.75" customHeight="1">
      <c r="A5" s="35" t="s">
        <v>57</v>
      </c>
      <c r="B5" s="46">
        <v>0</v>
      </c>
      <c r="C5" s="16">
        <v>2</v>
      </c>
      <c r="D5" s="46">
        <v>0</v>
      </c>
      <c r="E5" s="16">
        <f t="shared" ref="E5:E10" si="0">D5/C5*100</f>
        <v>0</v>
      </c>
      <c r="F5" s="16">
        <v>0</v>
      </c>
    </row>
    <row r="6" spans="1:6" ht="69.75" customHeight="1">
      <c r="A6" s="36" t="s">
        <v>58</v>
      </c>
      <c r="B6" s="46">
        <v>0</v>
      </c>
      <c r="C6" s="16">
        <v>2</v>
      </c>
      <c r="D6" s="46">
        <v>0</v>
      </c>
      <c r="E6" s="16">
        <f t="shared" si="0"/>
        <v>0</v>
      </c>
      <c r="F6" s="16">
        <v>0</v>
      </c>
    </row>
    <row r="7" spans="1:6" ht="52.5" customHeight="1">
      <c r="A7" s="37" t="s">
        <v>54</v>
      </c>
      <c r="B7" s="16">
        <v>508.4</v>
      </c>
      <c r="C7" s="16">
        <v>1646</v>
      </c>
      <c r="D7" s="16">
        <v>534</v>
      </c>
      <c r="E7" s="16">
        <f t="shared" si="0"/>
        <v>32.442284325637907</v>
      </c>
      <c r="F7" s="16">
        <f t="shared" ref="F7" si="1">D7/B7*100</f>
        <v>105.0354051927616</v>
      </c>
    </row>
    <row r="8" spans="1:6" ht="90" customHeight="1">
      <c r="A8" s="38" t="s">
        <v>55</v>
      </c>
      <c r="B8" s="16">
        <v>0</v>
      </c>
      <c r="C8" s="16">
        <v>36.5</v>
      </c>
      <c r="D8" s="16">
        <v>0</v>
      </c>
      <c r="E8" s="16">
        <f t="shared" si="0"/>
        <v>0</v>
      </c>
      <c r="F8" s="16">
        <v>0</v>
      </c>
    </row>
    <row r="9" spans="1:6" ht="66" customHeight="1">
      <c r="A9" s="39" t="s">
        <v>53</v>
      </c>
      <c r="B9" s="16">
        <v>310.39999999999998</v>
      </c>
      <c r="C9" s="16">
        <v>1344.3</v>
      </c>
      <c r="D9" s="16">
        <v>946.1</v>
      </c>
      <c r="E9" s="16">
        <f t="shared" si="0"/>
        <v>70.378635721193191</v>
      </c>
      <c r="F9" s="16" t="s">
        <v>114</v>
      </c>
    </row>
    <row r="10" spans="1:6" ht="54.75" customHeight="1">
      <c r="A10" s="39" t="s">
        <v>105</v>
      </c>
      <c r="B10" s="16">
        <v>0</v>
      </c>
      <c r="C10" s="16">
        <v>4477.3999999999996</v>
      </c>
      <c r="D10" s="16">
        <v>4340.2</v>
      </c>
      <c r="E10" s="16">
        <f t="shared" si="0"/>
        <v>96.935721624156884</v>
      </c>
      <c r="F10" s="16">
        <v>0</v>
      </c>
    </row>
    <row r="11" spans="1:6" ht="15" customHeight="1">
      <c r="A11" s="40" t="s">
        <v>46</v>
      </c>
      <c r="B11" s="46">
        <f>SUM(B5:B10)</f>
        <v>818.8</v>
      </c>
      <c r="C11" s="46">
        <f>SUM(C5:C10)</f>
        <v>7508.2</v>
      </c>
      <c r="D11" s="46">
        <f>SUM(D5:D10)</f>
        <v>5820.2999999999993</v>
      </c>
      <c r="E11" s="46">
        <f>D11/C11*100</f>
        <v>77.519245624783565</v>
      </c>
      <c r="F11" s="46" t="s">
        <v>115</v>
      </c>
    </row>
    <row r="12" spans="1:6">
      <c r="B12" s="41"/>
    </row>
    <row r="15" spans="1:6">
      <c r="A15" s="49" t="s">
        <v>47</v>
      </c>
      <c r="B15" s="49"/>
      <c r="C15" s="49"/>
      <c r="D15" s="49"/>
      <c r="E15" s="49"/>
      <c r="F15" s="49"/>
    </row>
  </sheetData>
  <mergeCells count="2">
    <mergeCell ref="A2:F2"/>
    <mergeCell ref="A15:F15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bichurkina</cp:lastModifiedBy>
  <cp:lastPrinted>2022-07-27T12:10:33Z</cp:lastPrinted>
  <dcterms:created xsi:type="dcterms:W3CDTF">2017-04-17T10:25:39Z</dcterms:created>
  <dcterms:modified xsi:type="dcterms:W3CDTF">2022-07-27T12:13:39Z</dcterms:modified>
</cp:coreProperties>
</file>