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4595" yWindow="-255" windowWidth="14610" windowHeight="12555" activeTab="2"/>
  </bookViews>
  <sheets>
    <sheet name="таблица 1" sheetId="1" r:id="rId1"/>
    <sheet name="таблица 2" sheetId="2" r:id="rId2"/>
    <sheet name="таблица 3" sheetId="3" r:id="rId3"/>
  </sheets>
  <definedNames>
    <definedName name="_GoBack" localSheetId="0">'таблица 1'!$D$9</definedName>
  </definedNames>
  <calcPr calcId="124519"/>
</workbook>
</file>

<file path=xl/calcChain.xml><?xml version="1.0" encoding="utf-8"?>
<calcChain xmlns="http://schemas.openxmlformats.org/spreadsheetml/2006/main">
  <c r="D4" i="1"/>
  <c r="E4"/>
  <c r="C6"/>
  <c r="D6"/>
  <c r="E6"/>
  <c r="E17"/>
  <c r="D17"/>
  <c r="C17"/>
  <c r="C4" s="1"/>
  <c r="G7" l="1"/>
  <c r="G8"/>
  <c r="G10"/>
  <c r="G11"/>
  <c r="G12"/>
  <c r="G13"/>
  <c r="G18"/>
  <c r="G19"/>
  <c r="G21"/>
  <c r="G22"/>
  <c r="G23"/>
  <c r="G24"/>
  <c r="F7"/>
  <c r="F8"/>
  <c r="F9"/>
  <c r="F10"/>
  <c r="F11"/>
  <c r="F12"/>
  <c r="F13"/>
  <c r="F14"/>
  <c r="F15"/>
  <c r="F16"/>
  <c r="F17"/>
  <c r="F18"/>
  <c r="F19"/>
  <c r="F20"/>
  <c r="F21"/>
  <c r="F22"/>
  <c r="F23"/>
  <c r="F24"/>
  <c r="G5" i="2"/>
  <c r="F5"/>
  <c r="G28" i="1" l="1"/>
  <c r="G30"/>
  <c r="G32"/>
  <c r="G35"/>
  <c r="F28"/>
  <c r="F29"/>
  <c r="F30"/>
  <c r="F32"/>
  <c r="F34"/>
  <c r="F37"/>
  <c r="F39"/>
  <c r="D38"/>
  <c r="E38"/>
  <c r="D36"/>
  <c r="E36"/>
  <c r="D33"/>
  <c r="E33"/>
  <c r="D31"/>
  <c r="E31"/>
  <c r="D27"/>
  <c r="E27"/>
  <c r="F33" l="1"/>
  <c r="F36"/>
  <c r="F31"/>
  <c r="F38"/>
  <c r="F27"/>
  <c r="G39"/>
  <c r="D25"/>
  <c r="E25"/>
  <c r="G6"/>
  <c r="F6"/>
  <c r="F25" l="1"/>
  <c r="F4"/>
  <c r="C38" l="1"/>
  <c r="G38" s="1"/>
  <c r="C36"/>
  <c r="C33"/>
  <c r="C31"/>
  <c r="G31" s="1"/>
  <c r="C27"/>
  <c r="G27" s="1"/>
  <c r="C25" l="1"/>
  <c r="E7" i="3"/>
  <c r="E5"/>
  <c r="C43" i="1"/>
  <c r="C41" s="1"/>
  <c r="B8" i="3"/>
  <c r="C8"/>
  <c r="D8"/>
  <c r="E8" l="1"/>
  <c r="C40" i="1"/>
  <c r="E6" i="3" l="1"/>
  <c r="D40" i="1" l="1"/>
  <c r="F6" i="2" l="1"/>
  <c r="G6"/>
  <c r="D43" i="1" l="1"/>
  <c r="D41" s="1"/>
  <c r="E43"/>
  <c r="E41" s="1"/>
  <c r="E40" l="1"/>
</calcChain>
</file>

<file path=xl/sharedStrings.xml><?xml version="1.0" encoding="utf-8"?>
<sst xmlns="http://schemas.openxmlformats.org/spreadsheetml/2006/main" count="115" uniqueCount="97">
  <si>
    <t>Наименование показателя</t>
  </si>
  <si>
    <t>Код бюджетной классификации</t>
  </si>
  <si>
    <t>Доходы бюджета, всего</t>
  </si>
  <si>
    <t>в том числе</t>
  </si>
  <si>
    <t>Расходы бюджета, всего</t>
  </si>
  <si>
    <t>Общегосударственные вопросы</t>
  </si>
  <si>
    <t>00 0100 0000000000 000</t>
  </si>
  <si>
    <t>Функционирование высшего должностного лица субъекта Российской Федерации и муниципального образования</t>
  </si>
  <si>
    <t>00 0104 0000000000 000</t>
  </si>
  <si>
    <t>Другие общегосударственные вопросы</t>
  </si>
  <si>
    <t>00 0113 0000000000 000</t>
  </si>
  <si>
    <t xml:space="preserve">Национальная оборона </t>
  </si>
  <si>
    <t>00 0200 0000000000 000</t>
  </si>
  <si>
    <t>Мобилизационная и вневойсковая подготовка</t>
  </si>
  <si>
    <t>00 0203 0000000000 000</t>
  </si>
  <si>
    <t>Национальная экономика</t>
  </si>
  <si>
    <t>00 0400 0000000000 000</t>
  </si>
  <si>
    <t>Дорожное хозяйство (дорожные фонды)</t>
  </si>
  <si>
    <t>00 0409 0000000000 000</t>
  </si>
  <si>
    <t>Жилищно-коммунальное хозяйство</t>
  </si>
  <si>
    <t>00 0500 0000000000 000</t>
  </si>
  <si>
    <t>Благоустройство</t>
  </si>
  <si>
    <t>00 0503 0000000000 000</t>
  </si>
  <si>
    <t>00 0800 0000000000 000</t>
  </si>
  <si>
    <t>Культура</t>
  </si>
  <si>
    <t>00 0801 0000000000 000</t>
  </si>
  <si>
    <t>Результат исполнения бюджета (дефицит “+”, профицит “–“)</t>
  </si>
  <si>
    <t>Источники финансирования, всего</t>
  </si>
  <si>
    <t>Изменение остатков средств на счетах по учету средств бюджета</t>
  </si>
  <si>
    <t>00 0105 0000000000 000</t>
  </si>
  <si>
    <t xml:space="preserve">Увеличение прочих остатков денежных средств бюджета </t>
  </si>
  <si>
    <t>00 0105 0201100000 510</t>
  </si>
  <si>
    <t xml:space="preserve">Уменьшение прочих остатков денежных средств бюджета </t>
  </si>
  <si>
    <t>00 0105 0201100000 610</t>
  </si>
  <si>
    <t>Наименование категории</t>
  </si>
  <si>
    <t>Среднесписочная численность работников (человек)</t>
  </si>
  <si>
    <t>Муниципальные служащие органов местного самоуправления</t>
  </si>
  <si>
    <t>Работники муниципальных учреждений</t>
  </si>
  <si>
    <t>тыс. руб.</t>
  </si>
  <si>
    <t>Начальник финансового управления                                                                     Е.А. Малышева</t>
  </si>
  <si>
    <t>00 0412 0000000000 000</t>
  </si>
  <si>
    <t xml:space="preserve">  Другие вопросы в области национальной экономики</t>
  </si>
  <si>
    <t xml:space="preserve">Налоговые и неналоговые доходы </t>
  </si>
  <si>
    <t>Налоги на прибыль, доходы</t>
  </si>
  <si>
    <t>Налог  на доходы физических лиц</t>
  </si>
  <si>
    <t>10102000010000110</t>
  </si>
  <si>
    <t>Единый сельскохозяйственный налог</t>
  </si>
  <si>
    <t>Налоги на имущество</t>
  </si>
  <si>
    <t>Налог на имущество физических лиц</t>
  </si>
  <si>
    <t>10601000000000110</t>
  </si>
  <si>
    <t>Земельный налог</t>
  </si>
  <si>
    <t>10606000000000110</t>
  </si>
  <si>
    <t>Государственная пошлина</t>
  </si>
  <si>
    <t>Штрафы, санкции, возмещение ущерба</t>
  </si>
  <si>
    <t>Безвозмездные поступления от других бюджетов бюджетной системы Российской Федерации</t>
  </si>
  <si>
    <t>20200000000000151</t>
  </si>
  <si>
    <t>Дотации бюджетам субъектов Российской Федерации и муниципальных образований , в том числе: </t>
  </si>
  <si>
    <t>20210000000000151</t>
  </si>
  <si>
    <t xml:space="preserve">Дотация  на выравнивание бюджетной обеспеченности поселений за счет средств областного бюджета  </t>
  </si>
  <si>
    <t>Субвенции бюджетам субъектов Российской Федерации и муниципальных образований, в том числе:</t>
  </si>
  <si>
    <t>20230000000000151</t>
  </si>
  <si>
    <t>Субвенция  бюджетам поселений на осуществление  первичного воинского учета на территориях, где отсутствуют военные комиссариаты</t>
  </si>
  <si>
    <t>20235118100000151</t>
  </si>
  <si>
    <t>Иные межбюджетные трансферты</t>
  </si>
  <si>
    <t>20240000000000151</t>
  </si>
  <si>
    <t>Прочие межбюджетные трансферты, передаваемые бюджетам поселений</t>
  </si>
  <si>
    <t>20249999100000151</t>
  </si>
  <si>
    <t>Наименование муниципальной программы</t>
  </si>
  <si>
    <t>ИТОГО:</t>
  </si>
  <si>
    <t>Начальник финансового управления                                                                                         Е.А. Малышева</t>
  </si>
  <si>
    <t>Резервные фонды</t>
  </si>
  <si>
    <t>00 0111 0000000000 000</t>
  </si>
  <si>
    <t>Муниципальная программа "Комплексное благоустройство территории Старобурасского муниципального образования Базарно-Карабулакского муниципального района"</t>
  </si>
  <si>
    <t>Муниципальная программа "Ремонт автомобильных дорог Старобурасского муниципального образования Базарно-Карабулакского муниципального района"</t>
  </si>
  <si>
    <t>10503000010000110</t>
  </si>
  <si>
    <t>Культура и кинематография</t>
  </si>
  <si>
    <t>Муниципальная программа "Обеспечение первичных мер пожарной безопасности  Старобурасского муниципального образования Базарно-Карабулакского муниципального района"</t>
  </si>
  <si>
    <t>20216001100001151</t>
  </si>
  <si>
    <t>% исполнения плана                       2022 года</t>
  </si>
  <si>
    <t>% исполнения 2022 года к 2021 году</t>
  </si>
  <si>
    <t>Налоги на товары (работы, услуги) реализуемые на территории Российской Федерации</t>
  </si>
  <si>
    <t>10000000010000110</t>
  </si>
  <si>
    <t>Субсидии бюджетам сельских поселений области на реализацию проектов развития муниципальных образований области, основанных на местных инициативах</t>
  </si>
  <si>
    <t>20220000000000150</t>
  </si>
  <si>
    <t xml:space="preserve">Сведения об исполнении бюджета Старобурасского муниципального образования                                                                                                                                  Базарно-Карабулакского муниципального района 
на 1 июля 2022 года         
</t>
  </si>
  <si>
    <t>Исполнено на 1 июля 2021 г. (тыс.руб)</t>
  </si>
  <si>
    <t>Утвержденные бюджетные назначения на           1 июля 2022 г. (тыс.руб)</t>
  </si>
  <si>
    <t>Исполнено на 1 июля 2022 г. (тыс.руб)</t>
  </si>
  <si>
    <t xml:space="preserve">Сведения
о численности муниципальных служащих органов местного самоуправления и работников муниципальных учреждений, и фактических затратах на их денежное содержание по Старобурасскому муниципальному образованию Базарно-Карабулакского муниципального района
на 1 июля 2022 года   
</t>
  </si>
  <si>
    <t xml:space="preserve">Сведения                                                                                                                                                                                                                                      об исполнении бюджета Старобурасского муниципального образования                                                                                                   Базарно-Карабулакского муниципального района                                                                                                                                                              по расходам в разрезе муниципальных программ
на 1 июля 2022 года     
</t>
  </si>
  <si>
    <t>св. 6,8 раз</t>
  </si>
  <si>
    <t>св. 5,5 раз</t>
  </si>
  <si>
    <t>св. 2,4 раза</t>
  </si>
  <si>
    <t>св. 5,9 раз</t>
  </si>
  <si>
    <t>Инициативные платежи</t>
  </si>
  <si>
    <t>св. 3,7 раза</t>
  </si>
  <si>
    <t>св. 2,3 раза</t>
  </si>
</sst>
</file>

<file path=xl/styles.xml><?xml version="1.0" encoding="utf-8"?>
<styleSheet xmlns="http://schemas.openxmlformats.org/spreadsheetml/2006/main">
  <numFmts count="2">
    <numFmt numFmtId="164" formatCode="_-* #,##0.0\ _₽_-;\-* #,##0.0\ _₽_-;_-* &quot;-&quot;?\ _₽_-;_-@_-"/>
    <numFmt numFmtId="165" formatCode="000"/>
  </numFmts>
  <fonts count="9">
    <font>
      <sz val="11"/>
      <color theme="1"/>
      <name val="Calibri"/>
      <family val="2"/>
      <charset val="204"/>
      <scheme val="minor"/>
    </font>
    <font>
      <sz val="8"/>
      <color rgb="FF000000"/>
      <name val="Arial Cyr"/>
    </font>
    <font>
      <sz val="10"/>
      <name val="Arial"/>
      <family val="2"/>
      <charset val="204"/>
    </font>
    <font>
      <b/>
      <sz val="11"/>
      <color theme="1"/>
      <name val="PT Astra Serif"/>
      <family val="1"/>
      <charset val="204"/>
    </font>
    <font>
      <sz val="11"/>
      <color theme="1"/>
      <name val="PT Astra Serif"/>
      <family val="1"/>
      <charset val="204"/>
    </font>
    <font>
      <b/>
      <sz val="10"/>
      <color theme="1"/>
      <name val="PT Astra Serif"/>
      <family val="1"/>
      <charset val="204"/>
    </font>
    <font>
      <sz val="10"/>
      <color theme="1"/>
      <name val="PT Astra Serif"/>
      <family val="1"/>
      <charset val="204"/>
    </font>
    <font>
      <sz val="10"/>
      <color rgb="FF000000"/>
      <name val="PT Astra Serif"/>
      <family val="1"/>
      <charset val="204"/>
    </font>
    <font>
      <sz val="10"/>
      <name val="PT Astra Serif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3">
      <alignment horizontal="left" wrapText="1"/>
    </xf>
    <xf numFmtId="0" fontId="2" fillId="0" borderId="0"/>
  </cellStyleXfs>
  <cellXfs count="47">
    <xf numFmtId="0" fontId="0" fillId="0" borderId="0" xfId="0"/>
    <xf numFmtId="0" fontId="4" fillId="0" borderId="0" xfId="0" applyFont="1"/>
    <xf numFmtId="0" fontId="4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5" fillId="0" borderId="1" xfId="0" applyFont="1" applyFill="1" applyBorder="1" applyAlignment="1">
      <alignment horizontal="left" vertical="top" wrapText="1"/>
    </xf>
    <xf numFmtId="37" fontId="5" fillId="0" borderId="1" xfId="0" applyNumberFormat="1" applyFont="1" applyFill="1" applyBorder="1" applyAlignment="1">
      <alignment horizontal="center" vertical="top" wrapText="1"/>
    </xf>
    <xf numFmtId="164" fontId="5" fillId="0" borderId="6" xfId="0" applyNumberFormat="1" applyFont="1" applyFill="1" applyBorder="1" applyAlignment="1">
      <alignment horizontal="right" vertical="center" wrapText="1"/>
    </xf>
    <xf numFmtId="164" fontId="5" fillId="0" borderId="1" xfId="0" applyNumberFormat="1" applyFont="1" applyFill="1" applyBorder="1" applyAlignment="1">
      <alignment horizontal="right" vertical="center" wrapText="1"/>
    </xf>
    <xf numFmtId="0" fontId="6" fillId="0" borderId="1" xfId="0" applyFont="1" applyBorder="1" applyAlignment="1">
      <alignment horizontal="left" vertical="top" wrapText="1"/>
    </xf>
    <xf numFmtId="37" fontId="6" fillId="0" borderId="1" xfId="0" applyNumberFormat="1" applyFont="1" applyBorder="1" applyAlignment="1">
      <alignment horizontal="center" vertical="top" wrapText="1"/>
    </xf>
    <xf numFmtId="164" fontId="6" fillId="0" borderId="1" xfId="0" applyNumberFormat="1" applyFont="1" applyBorder="1" applyAlignment="1">
      <alignment horizontal="right" vertical="center" wrapText="1"/>
    </xf>
    <xf numFmtId="164" fontId="6" fillId="0" borderId="1" xfId="0" applyNumberFormat="1" applyFont="1" applyFill="1" applyBorder="1" applyAlignment="1">
      <alignment horizontal="right" vertical="center" wrapText="1"/>
    </xf>
    <xf numFmtId="0" fontId="7" fillId="0" borderId="1" xfId="0" applyFont="1" applyBorder="1" applyAlignment="1">
      <alignment vertical="center" wrapText="1"/>
    </xf>
    <xf numFmtId="1" fontId="7" fillId="0" borderId="1" xfId="0" applyNumberFormat="1" applyFont="1" applyBorder="1" applyAlignment="1">
      <alignment horizontal="right" vertical="center" wrapText="1"/>
    </xf>
    <xf numFmtId="164" fontId="6" fillId="0" borderId="6" xfId="0" applyNumberFormat="1" applyFont="1" applyFill="1" applyBorder="1" applyAlignment="1">
      <alignment horizontal="right" vertical="center" wrapText="1"/>
    </xf>
    <xf numFmtId="164" fontId="6" fillId="0" borderId="1" xfId="0" applyNumberFormat="1" applyFont="1" applyFill="1" applyBorder="1" applyAlignment="1">
      <alignment horizontal="center" vertical="top" wrapText="1"/>
    </xf>
    <xf numFmtId="49" fontId="7" fillId="0" borderId="1" xfId="0" applyNumberFormat="1" applyFont="1" applyBorder="1" applyAlignment="1">
      <alignment horizontal="right" vertical="center" wrapText="1"/>
    </xf>
    <xf numFmtId="0" fontId="7" fillId="0" borderId="4" xfId="0" applyFont="1" applyBorder="1" applyAlignment="1">
      <alignment vertical="center" wrapText="1"/>
    </xf>
    <xf numFmtId="49" fontId="7" fillId="0" borderId="4" xfId="0" applyNumberFormat="1" applyFont="1" applyBorder="1" applyAlignment="1">
      <alignment horizontal="right" vertical="center" wrapText="1"/>
    </xf>
    <xf numFmtId="0" fontId="5" fillId="0" borderId="4" xfId="0" applyFont="1" applyFill="1" applyBorder="1" applyAlignment="1">
      <alignment horizontal="left" vertical="top" wrapText="1"/>
    </xf>
    <xf numFmtId="0" fontId="6" fillId="0" borderId="4" xfId="0" applyFont="1" applyFill="1" applyBorder="1" applyAlignment="1">
      <alignment horizontal="right" vertical="center" wrapText="1"/>
    </xf>
    <xf numFmtId="0" fontId="5" fillId="0" borderId="1" xfId="0" applyFont="1" applyBorder="1" applyAlignment="1">
      <alignment horizontal="right" vertical="center" wrapText="1"/>
    </xf>
    <xf numFmtId="0" fontId="6" fillId="0" borderId="1" xfId="0" applyFont="1" applyBorder="1" applyAlignment="1">
      <alignment horizontal="right" vertical="center" wrapText="1"/>
    </xf>
    <xf numFmtId="0" fontId="7" fillId="0" borderId="1" xfId="0" applyFont="1" applyBorder="1" applyAlignment="1">
      <alignment horizontal="right" vertical="center" wrapText="1"/>
    </xf>
    <xf numFmtId="0" fontId="7" fillId="0" borderId="1" xfId="1" applyNumberFormat="1" applyFont="1" applyBorder="1" applyProtection="1">
      <alignment horizontal="left" wrapText="1"/>
    </xf>
    <xf numFmtId="0" fontId="6" fillId="0" borderId="1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right" vertical="center" wrapText="1"/>
    </xf>
    <xf numFmtId="164" fontId="6" fillId="0" borderId="1" xfId="0" applyNumberFormat="1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right" vertical="center" wrapText="1"/>
    </xf>
    <xf numFmtId="164" fontId="5" fillId="0" borderId="1" xfId="0" applyNumberFormat="1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left"/>
    </xf>
    <xf numFmtId="0" fontId="5" fillId="0" borderId="2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left" vertical="top" wrapText="1"/>
    </xf>
    <xf numFmtId="165" fontId="8" fillId="0" borderId="1" xfId="2" applyNumberFormat="1" applyFont="1" applyFill="1" applyBorder="1" applyAlignment="1" applyProtection="1">
      <alignment wrapText="1"/>
      <protection hidden="1"/>
    </xf>
    <xf numFmtId="165" fontId="8" fillId="0" borderId="5" xfId="2" applyNumberFormat="1" applyFont="1" applyFill="1" applyBorder="1" applyAlignment="1" applyProtection="1">
      <alignment wrapText="1"/>
      <protection hidden="1"/>
    </xf>
    <xf numFmtId="0" fontId="4" fillId="0" borderId="0" xfId="0" applyFont="1" applyFill="1"/>
    <xf numFmtId="0" fontId="5" fillId="0" borderId="1" xfId="0" applyFont="1" applyBorder="1" applyAlignment="1">
      <alignment vertical="top" wrapText="1"/>
    </xf>
    <xf numFmtId="164" fontId="5" fillId="0" borderId="4" xfId="0" applyNumberFormat="1" applyFont="1" applyFill="1" applyBorder="1" applyAlignment="1">
      <alignment horizontal="right" vertical="center" wrapText="1"/>
    </xf>
    <xf numFmtId="164" fontId="7" fillId="0" borderId="1" xfId="0" applyNumberFormat="1" applyFont="1" applyFill="1" applyBorder="1" applyAlignment="1">
      <alignment horizontal="right" vertical="center" wrapText="1"/>
    </xf>
    <xf numFmtId="0" fontId="6" fillId="0" borderId="1" xfId="0" applyFont="1" applyFill="1" applyBorder="1" applyAlignment="1">
      <alignment horizontal="center" vertical="center" wrapText="1"/>
    </xf>
    <xf numFmtId="164" fontId="6" fillId="0" borderId="1" xfId="0" applyNumberFormat="1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</cellXfs>
  <cellStyles count="3">
    <cellStyle name="xl71" xfId="1"/>
    <cellStyle name="Обычный" xfId="0" builtinId="0"/>
    <cellStyle name="Обычный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7"/>
  <sheetViews>
    <sheetView topLeftCell="A22" workbookViewId="0">
      <selection activeCell="A28" sqref="A28"/>
    </sheetView>
  </sheetViews>
  <sheetFormatPr defaultRowHeight="15"/>
  <cols>
    <col min="1" max="1" width="32.28515625" style="1" customWidth="1"/>
    <col min="2" max="2" width="23.28515625" style="1" customWidth="1"/>
    <col min="3" max="3" width="12.7109375" style="1" customWidth="1"/>
    <col min="4" max="4" width="17.7109375" style="1" customWidth="1"/>
    <col min="5" max="5" width="11.5703125" style="1" customWidth="1"/>
    <col min="6" max="6" width="11.140625" style="1" customWidth="1"/>
    <col min="7" max="7" width="12.7109375" style="1" customWidth="1"/>
    <col min="8" max="16384" width="9.140625" style="1"/>
  </cols>
  <sheetData>
    <row r="1" spans="1:7" ht="58.5" customHeight="1">
      <c r="A1" s="46" t="s">
        <v>84</v>
      </c>
      <c r="B1" s="45"/>
      <c r="C1" s="45"/>
      <c r="D1" s="45"/>
      <c r="E1" s="45"/>
      <c r="F1" s="45"/>
      <c r="G1" s="45"/>
    </row>
    <row r="2" spans="1:7">
      <c r="G2" s="2" t="s">
        <v>38</v>
      </c>
    </row>
    <row r="3" spans="1:7" ht="69" customHeight="1">
      <c r="A3" s="3" t="s">
        <v>0</v>
      </c>
      <c r="B3" s="3" t="s">
        <v>1</v>
      </c>
      <c r="C3" s="4" t="s">
        <v>85</v>
      </c>
      <c r="D3" s="4" t="s">
        <v>86</v>
      </c>
      <c r="E3" s="4" t="s">
        <v>87</v>
      </c>
      <c r="F3" s="3" t="s">
        <v>78</v>
      </c>
      <c r="G3" s="3" t="s">
        <v>79</v>
      </c>
    </row>
    <row r="4" spans="1:7" ht="15.75" customHeight="1">
      <c r="A4" s="5" t="s">
        <v>2</v>
      </c>
      <c r="B4" s="6"/>
      <c r="C4" s="8">
        <f>C6+C17</f>
        <v>1859.5</v>
      </c>
      <c r="D4" s="8">
        <f t="shared" ref="D4:E4" si="0">D6+D17</f>
        <v>7192.6</v>
      </c>
      <c r="E4" s="8">
        <f t="shared" si="0"/>
        <v>4331.8999999999996</v>
      </c>
      <c r="F4" s="7">
        <f>E4/D4*100</f>
        <v>60.227177932875442</v>
      </c>
      <c r="G4" s="8" t="s">
        <v>96</v>
      </c>
    </row>
    <row r="5" spans="1:7" ht="15" customHeight="1">
      <c r="A5" s="9" t="s">
        <v>3</v>
      </c>
      <c r="B5" s="10"/>
      <c r="C5" s="11"/>
      <c r="D5" s="11"/>
      <c r="E5" s="11"/>
      <c r="F5" s="7"/>
      <c r="G5" s="8"/>
    </row>
    <row r="6" spans="1:7" ht="14.25" customHeight="1">
      <c r="A6" s="13" t="s">
        <v>42</v>
      </c>
      <c r="B6" s="14">
        <v>1E+16</v>
      </c>
      <c r="C6" s="11">
        <f>C7+C9+C10+C11+C14+C15+C16</f>
        <v>995.69999999999993</v>
      </c>
      <c r="D6" s="11">
        <f>D7+D9+D10+D11+D14+D15+D16</f>
        <v>2626.2000000000003</v>
      </c>
      <c r="E6" s="11">
        <f>E7+E9+E10+E11+E14+E15+E16</f>
        <v>1069.2999999999997</v>
      </c>
      <c r="F6" s="15">
        <f t="shared" ref="F6:F39" si="1">E6/D6*100</f>
        <v>40.71662478105246</v>
      </c>
      <c r="G6" s="12">
        <f t="shared" ref="G6:G35" si="2">E6/C6*100</f>
        <v>107.3917846740986</v>
      </c>
    </row>
    <row r="7" spans="1:7" ht="16.5" customHeight="1">
      <c r="A7" s="13" t="s">
        <v>43</v>
      </c>
      <c r="B7" s="14">
        <v>1.01E+16</v>
      </c>
      <c r="C7" s="16">
        <v>91.1</v>
      </c>
      <c r="D7" s="11">
        <v>261.5</v>
      </c>
      <c r="E7" s="11">
        <v>100.3</v>
      </c>
      <c r="F7" s="15">
        <f t="shared" si="1"/>
        <v>38.355640535372849</v>
      </c>
      <c r="G7" s="12">
        <f t="shared" si="2"/>
        <v>110.09879253567509</v>
      </c>
    </row>
    <row r="8" spans="1:7" ht="15.75" customHeight="1">
      <c r="A8" s="13" t="s">
        <v>44</v>
      </c>
      <c r="B8" s="17" t="s">
        <v>45</v>
      </c>
      <c r="C8" s="16">
        <v>91.1</v>
      </c>
      <c r="D8" s="11">
        <v>261.5</v>
      </c>
      <c r="E8" s="11">
        <v>100.3</v>
      </c>
      <c r="F8" s="15">
        <f t="shared" si="1"/>
        <v>38.355640535372849</v>
      </c>
      <c r="G8" s="12">
        <f t="shared" si="2"/>
        <v>110.09879253567509</v>
      </c>
    </row>
    <row r="9" spans="1:7" ht="38.25">
      <c r="A9" s="13" t="s">
        <v>80</v>
      </c>
      <c r="B9" s="17" t="s">
        <v>81</v>
      </c>
      <c r="C9" s="16">
        <v>0</v>
      </c>
      <c r="D9" s="11">
        <v>597.5</v>
      </c>
      <c r="E9" s="11">
        <v>326.39999999999998</v>
      </c>
      <c r="F9" s="15">
        <f t="shared" si="1"/>
        <v>54.627615062761507</v>
      </c>
      <c r="G9" s="12">
        <v>0</v>
      </c>
    </row>
    <row r="10" spans="1:7" ht="15" customHeight="1">
      <c r="A10" s="13" t="s">
        <v>46</v>
      </c>
      <c r="B10" s="17" t="s">
        <v>74</v>
      </c>
      <c r="C10" s="16">
        <v>26.8</v>
      </c>
      <c r="D10" s="11">
        <v>123.3</v>
      </c>
      <c r="E10" s="11">
        <v>45.6</v>
      </c>
      <c r="F10" s="15">
        <f t="shared" si="1"/>
        <v>36.982968369829685</v>
      </c>
      <c r="G10" s="12">
        <f t="shared" si="2"/>
        <v>170.14925373134329</v>
      </c>
    </row>
    <row r="11" spans="1:7">
      <c r="A11" s="13" t="s">
        <v>47</v>
      </c>
      <c r="B11" s="14">
        <v>1.06E+16</v>
      </c>
      <c r="C11" s="16">
        <v>877.8</v>
      </c>
      <c r="D11" s="11">
        <v>1600.7</v>
      </c>
      <c r="E11" s="11">
        <v>564.5</v>
      </c>
      <c r="F11" s="15">
        <f t="shared" si="1"/>
        <v>35.265821203223588</v>
      </c>
      <c r="G11" s="12">
        <f t="shared" si="2"/>
        <v>64.308498519024837</v>
      </c>
    </row>
    <row r="12" spans="1:7">
      <c r="A12" s="13" t="s">
        <v>48</v>
      </c>
      <c r="B12" s="17" t="s">
        <v>49</v>
      </c>
      <c r="C12" s="16">
        <v>82.4</v>
      </c>
      <c r="D12" s="11">
        <v>123.1</v>
      </c>
      <c r="E12" s="11">
        <v>113.7</v>
      </c>
      <c r="F12" s="15">
        <f t="shared" si="1"/>
        <v>92.363931762794479</v>
      </c>
      <c r="G12" s="12">
        <f t="shared" si="2"/>
        <v>137.98543689320388</v>
      </c>
    </row>
    <row r="13" spans="1:7" ht="15.75" customHeight="1">
      <c r="A13" s="13" t="s">
        <v>50</v>
      </c>
      <c r="B13" s="17" t="s">
        <v>51</v>
      </c>
      <c r="C13" s="16">
        <v>795.4</v>
      </c>
      <c r="D13" s="11">
        <v>1477.6</v>
      </c>
      <c r="E13" s="11">
        <v>450.9</v>
      </c>
      <c r="F13" s="15">
        <f t="shared" si="1"/>
        <v>30.515701136978883</v>
      </c>
      <c r="G13" s="12">
        <f t="shared" si="2"/>
        <v>56.688458637163684</v>
      </c>
    </row>
    <row r="14" spans="1:7" ht="16.5" customHeight="1">
      <c r="A14" s="13" t="s">
        <v>52</v>
      </c>
      <c r="B14" s="14">
        <v>1.08E+16</v>
      </c>
      <c r="C14" s="16">
        <v>0</v>
      </c>
      <c r="D14" s="12">
        <v>0.1</v>
      </c>
      <c r="E14" s="12">
        <v>0.1</v>
      </c>
      <c r="F14" s="15">
        <f t="shared" si="1"/>
        <v>100</v>
      </c>
      <c r="G14" s="12">
        <v>0</v>
      </c>
    </row>
    <row r="15" spans="1:7" ht="14.25" customHeight="1">
      <c r="A15" s="13" t="s">
        <v>53</v>
      </c>
      <c r="B15" s="14">
        <v>1.16E+16</v>
      </c>
      <c r="C15" s="16">
        <v>0</v>
      </c>
      <c r="D15" s="12">
        <v>0.3</v>
      </c>
      <c r="E15" s="12">
        <v>0.3</v>
      </c>
      <c r="F15" s="15">
        <f t="shared" si="1"/>
        <v>100</v>
      </c>
      <c r="G15" s="12">
        <v>0</v>
      </c>
    </row>
    <row r="16" spans="1:7" ht="15.75" customHeight="1">
      <c r="A16" s="13" t="s">
        <v>94</v>
      </c>
      <c r="B16" s="14">
        <v>1.17150000000001E+16</v>
      </c>
      <c r="C16" s="16">
        <v>0</v>
      </c>
      <c r="D16" s="12">
        <v>42.8</v>
      </c>
      <c r="E16" s="12">
        <v>32.1</v>
      </c>
      <c r="F16" s="15">
        <f t="shared" si="1"/>
        <v>75.000000000000014</v>
      </c>
      <c r="G16" s="12">
        <v>0</v>
      </c>
    </row>
    <row r="17" spans="1:7" ht="43.5" customHeight="1">
      <c r="A17" s="18" t="s">
        <v>54</v>
      </c>
      <c r="B17" s="19" t="s">
        <v>55</v>
      </c>
      <c r="C17" s="16">
        <f>C18+C21+C23</f>
        <v>863.8</v>
      </c>
      <c r="D17" s="16">
        <f>D18+D19+D20+D21+D23</f>
        <v>4566.3999999999996</v>
      </c>
      <c r="E17" s="16">
        <f>E18+E19+E20+E21+E23</f>
        <v>3262.6</v>
      </c>
      <c r="F17" s="15">
        <f t="shared" si="1"/>
        <v>71.447967764541005</v>
      </c>
      <c r="G17" s="12" t="s">
        <v>95</v>
      </c>
    </row>
    <row r="18" spans="1:7" ht="58.5" customHeight="1">
      <c r="A18" s="13" t="s">
        <v>56</v>
      </c>
      <c r="B18" s="17" t="s">
        <v>57</v>
      </c>
      <c r="C18" s="16">
        <v>274.5</v>
      </c>
      <c r="D18" s="11">
        <v>49.1</v>
      </c>
      <c r="E18" s="11">
        <v>24.6</v>
      </c>
      <c r="F18" s="15">
        <f t="shared" si="1"/>
        <v>50.101832993890014</v>
      </c>
      <c r="G18" s="12">
        <f t="shared" si="2"/>
        <v>8.9617486338797825</v>
      </c>
    </row>
    <row r="19" spans="1:7" ht="41.25" customHeight="1">
      <c r="A19" s="13" t="s">
        <v>58</v>
      </c>
      <c r="B19" s="17" t="s">
        <v>77</v>
      </c>
      <c r="C19" s="11">
        <v>274.5</v>
      </c>
      <c r="D19" s="11">
        <v>604.9</v>
      </c>
      <c r="E19" s="11">
        <v>450</v>
      </c>
      <c r="F19" s="15">
        <f t="shared" si="1"/>
        <v>74.392461563894869</v>
      </c>
      <c r="G19" s="12">
        <f t="shared" si="2"/>
        <v>163.9344262295082</v>
      </c>
    </row>
    <row r="20" spans="1:7" ht="71.25" customHeight="1">
      <c r="A20" s="13" t="s">
        <v>82</v>
      </c>
      <c r="B20" s="17" t="s">
        <v>83</v>
      </c>
      <c r="C20" s="11">
        <v>0</v>
      </c>
      <c r="D20" s="11">
        <v>3599</v>
      </c>
      <c r="E20" s="11">
        <v>2679</v>
      </c>
      <c r="F20" s="15">
        <f t="shared" si="1"/>
        <v>74.437343706585153</v>
      </c>
      <c r="G20" s="12">
        <v>0</v>
      </c>
    </row>
    <row r="21" spans="1:7" ht="53.25" customHeight="1">
      <c r="A21" s="13" t="s">
        <v>59</v>
      </c>
      <c r="B21" s="17" t="s">
        <v>60</v>
      </c>
      <c r="C21" s="11">
        <v>35.700000000000003</v>
      </c>
      <c r="D21" s="11">
        <v>99.7</v>
      </c>
      <c r="E21" s="11">
        <v>47.6</v>
      </c>
      <c r="F21" s="15">
        <f t="shared" si="1"/>
        <v>47.743229689067199</v>
      </c>
      <c r="G21" s="12">
        <f t="shared" si="2"/>
        <v>133.33333333333331</v>
      </c>
    </row>
    <row r="22" spans="1:7" ht="58.5" customHeight="1">
      <c r="A22" s="13" t="s">
        <v>61</v>
      </c>
      <c r="B22" s="17" t="s">
        <v>62</v>
      </c>
      <c r="C22" s="11">
        <v>35.700000000000003</v>
      </c>
      <c r="D22" s="11">
        <v>99.7</v>
      </c>
      <c r="E22" s="11">
        <v>47.6</v>
      </c>
      <c r="F22" s="15">
        <f t="shared" si="1"/>
        <v>47.743229689067199</v>
      </c>
      <c r="G22" s="12">
        <f t="shared" si="2"/>
        <v>133.33333333333331</v>
      </c>
    </row>
    <row r="23" spans="1:7" ht="18.75" customHeight="1">
      <c r="A23" s="13" t="s">
        <v>63</v>
      </c>
      <c r="B23" s="17" t="s">
        <v>64</v>
      </c>
      <c r="C23" s="11">
        <v>553.6</v>
      </c>
      <c r="D23" s="11">
        <v>213.7</v>
      </c>
      <c r="E23" s="11">
        <v>61.4</v>
      </c>
      <c r="F23" s="15">
        <f t="shared" si="1"/>
        <v>28.731867103416004</v>
      </c>
      <c r="G23" s="12">
        <f t="shared" si="2"/>
        <v>11.091040462427745</v>
      </c>
    </row>
    <row r="24" spans="1:7" ht="35.25" customHeight="1">
      <c r="A24" s="13" t="s">
        <v>65</v>
      </c>
      <c r="B24" s="17" t="s">
        <v>66</v>
      </c>
      <c r="C24" s="11">
        <v>553.6</v>
      </c>
      <c r="D24" s="11">
        <v>213.7</v>
      </c>
      <c r="E24" s="11">
        <v>61.4</v>
      </c>
      <c r="F24" s="15">
        <f t="shared" si="1"/>
        <v>28.731867103416004</v>
      </c>
      <c r="G24" s="12">
        <f t="shared" si="2"/>
        <v>11.091040462427745</v>
      </c>
    </row>
    <row r="25" spans="1:7">
      <c r="A25" s="20" t="s">
        <v>4</v>
      </c>
      <c r="B25" s="21"/>
      <c r="C25" s="40">
        <f>C27+C31+C33+C36+C38</f>
        <v>1750.9</v>
      </c>
      <c r="D25" s="40">
        <f t="shared" ref="D25:E25" si="3">D27+D31+D33+D36+D38</f>
        <v>7276.1999999999989</v>
      </c>
      <c r="E25" s="40">
        <f t="shared" si="3"/>
        <v>4181.2</v>
      </c>
      <c r="F25" s="7">
        <f t="shared" si="1"/>
        <v>57.464060910915052</v>
      </c>
      <c r="G25" s="8" t="s">
        <v>96</v>
      </c>
    </row>
    <row r="26" spans="1:7">
      <c r="A26" s="9" t="s">
        <v>3</v>
      </c>
      <c r="B26" s="22"/>
      <c r="C26" s="8"/>
      <c r="D26" s="8"/>
      <c r="E26" s="8"/>
      <c r="F26" s="15"/>
      <c r="G26" s="12"/>
    </row>
    <row r="27" spans="1:7">
      <c r="A27" s="9" t="s">
        <v>5</v>
      </c>
      <c r="B27" s="23" t="s">
        <v>6</v>
      </c>
      <c r="C27" s="12">
        <f>C28+C29+C30</f>
        <v>947.4</v>
      </c>
      <c r="D27" s="12">
        <f t="shared" ref="D27:E27" si="4">D28+D29+D30</f>
        <v>1966.6</v>
      </c>
      <c r="E27" s="12">
        <f t="shared" si="4"/>
        <v>959.30000000000007</v>
      </c>
      <c r="F27" s="15">
        <f t="shared" si="1"/>
        <v>48.779619648123671</v>
      </c>
      <c r="G27" s="12">
        <f t="shared" si="2"/>
        <v>101.25606924213639</v>
      </c>
    </row>
    <row r="28" spans="1:7" ht="52.5" customHeight="1">
      <c r="A28" s="9" t="s">
        <v>7</v>
      </c>
      <c r="B28" s="24" t="s">
        <v>8</v>
      </c>
      <c r="C28" s="12">
        <v>910.3</v>
      </c>
      <c r="D28" s="41">
        <v>1957.3</v>
      </c>
      <c r="E28" s="12">
        <v>957.1</v>
      </c>
      <c r="F28" s="15">
        <f t="shared" si="1"/>
        <v>48.898993511469882</v>
      </c>
      <c r="G28" s="12">
        <f t="shared" si="2"/>
        <v>105.14116225420192</v>
      </c>
    </row>
    <row r="29" spans="1:7" ht="15.75" customHeight="1">
      <c r="A29" s="9" t="s">
        <v>70</v>
      </c>
      <c r="B29" s="24" t="s">
        <v>71</v>
      </c>
      <c r="C29" s="12">
        <v>0</v>
      </c>
      <c r="D29" s="41">
        <v>5</v>
      </c>
      <c r="E29" s="12">
        <v>0</v>
      </c>
      <c r="F29" s="15">
        <f t="shared" si="1"/>
        <v>0</v>
      </c>
      <c r="G29" s="12">
        <v>0</v>
      </c>
    </row>
    <row r="30" spans="1:7" ht="24.75" customHeight="1">
      <c r="A30" s="9" t="s">
        <v>9</v>
      </c>
      <c r="B30" s="23" t="s">
        <v>10</v>
      </c>
      <c r="C30" s="12">
        <v>37.1</v>
      </c>
      <c r="D30" s="12">
        <v>4.3</v>
      </c>
      <c r="E30" s="12">
        <v>2.2000000000000002</v>
      </c>
      <c r="F30" s="15">
        <f t="shared" si="1"/>
        <v>51.162790697674424</v>
      </c>
      <c r="G30" s="12">
        <f t="shared" si="2"/>
        <v>5.9299191374663076</v>
      </c>
    </row>
    <row r="31" spans="1:7">
      <c r="A31" s="9" t="s">
        <v>11</v>
      </c>
      <c r="B31" s="23" t="s">
        <v>12</v>
      </c>
      <c r="C31" s="12">
        <f>C32</f>
        <v>35.700000000000003</v>
      </c>
      <c r="D31" s="12">
        <f t="shared" ref="D31:E31" si="5">D32</f>
        <v>99.7</v>
      </c>
      <c r="E31" s="12">
        <f t="shared" si="5"/>
        <v>47.6</v>
      </c>
      <c r="F31" s="15">
        <f t="shared" si="1"/>
        <v>47.743229689067199</v>
      </c>
      <c r="G31" s="12">
        <f t="shared" si="2"/>
        <v>133.33333333333331</v>
      </c>
    </row>
    <row r="32" spans="1:7" ht="25.5">
      <c r="A32" s="9" t="s">
        <v>13</v>
      </c>
      <c r="B32" s="23" t="s">
        <v>14</v>
      </c>
      <c r="C32" s="12">
        <v>35.700000000000003</v>
      </c>
      <c r="D32" s="12">
        <v>99.7</v>
      </c>
      <c r="E32" s="12">
        <v>47.6</v>
      </c>
      <c r="F32" s="15">
        <f t="shared" si="1"/>
        <v>47.743229689067199</v>
      </c>
      <c r="G32" s="12">
        <f t="shared" si="2"/>
        <v>133.33333333333331</v>
      </c>
    </row>
    <row r="33" spans="1:7">
      <c r="A33" s="9" t="s">
        <v>15</v>
      </c>
      <c r="B33" s="23" t="s">
        <v>16</v>
      </c>
      <c r="C33" s="12">
        <f>C34+C35</f>
        <v>499.8</v>
      </c>
      <c r="D33" s="12">
        <f t="shared" ref="D33:E33" si="6">D34+D35</f>
        <v>3276.5</v>
      </c>
      <c r="E33" s="12">
        <f t="shared" si="6"/>
        <v>2779</v>
      </c>
      <c r="F33" s="15">
        <f t="shared" si="1"/>
        <v>84.81611475660003</v>
      </c>
      <c r="G33" s="12" t="s">
        <v>91</v>
      </c>
    </row>
    <row r="34" spans="1:7" ht="25.5">
      <c r="A34" s="9" t="s">
        <v>17</v>
      </c>
      <c r="B34" s="23" t="s">
        <v>18</v>
      </c>
      <c r="C34" s="12">
        <v>403.8</v>
      </c>
      <c r="D34" s="12">
        <v>3276.5</v>
      </c>
      <c r="E34" s="12">
        <v>2779</v>
      </c>
      <c r="F34" s="15">
        <f t="shared" si="1"/>
        <v>84.81611475660003</v>
      </c>
      <c r="G34" s="12" t="s">
        <v>90</v>
      </c>
    </row>
    <row r="35" spans="1:7" ht="26.25">
      <c r="A35" s="25" t="s">
        <v>41</v>
      </c>
      <c r="B35" s="23" t="s">
        <v>40</v>
      </c>
      <c r="C35" s="12">
        <v>96</v>
      </c>
      <c r="D35" s="12">
        <v>0</v>
      </c>
      <c r="E35" s="12">
        <v>0</v>
      </c>
      <c r="F35" s="15">
        <v>0</v>
      </c>
      <c r="G35" s="12">
        <f t="shared" si="2"/>
        <v>0</v>
      </c>
    </row>
    <row r="36" spans="1:7">
      <c r="A36" s="9" t="s">
        <v>19</v>
      </c>
      <c r="B36" s="23" t="s">
        <v>20</v>
      </c>
      <c r="C36" s="12">
        <f t="shared" ref="C36:E36" si="7">C37</f>
        <v>42.4</v>
      </c>
      <c r="D36" s="12">
        <f t="shared" si="7"/>
        <v>116.9</v>
      </c>
      <c r="E36" s="12">
        <f t="shared" si="7"/>
        <v>104.6</v>
      </c>
      <c r="F36" s="15">
        <f t="shared" si="1"/>
        <v>89.4781864841745</v>
      </c>
      <c r="G36" s="12" t="s">
        <v>92</v>
      </c>
    </row>
    <row r="37" spans="1:7">
      <c r="A37" s="9" t="s">
        <v>21</v>
      </c>
      <c r="B37" s="23" t="s">
        <v>22</v>
      </c>
      <c r="C37" s="12">
        <v>42.4</v>
      </c>
      <c r="D37" s="12">
        <v>116.9</v>
      </c>
      <c r="E37" s="12">
        <v>104.6</v>
      </c>
      <c r="F37" s="15">
        <f t="shared" si="1"/>
        <v>89.4781864841745</v>
      </c>
      <c r="G37" s="12" t="s">
        <v>92</v>
      </c>
    </row>
    <row r="38" spans="1:7">
      <c r="A38" s="9" t="s">
        <v>75</v>
      </c>
      <c r="B38" s="23" t="s">
        <v>23</v>
      </c>
      <c r="C38" s="12">
        <f>C39</f>
        <v>225.6</v>
      </c>
      <c r="D38" s="12">
        <f t="shared" ref="D38:E38" si="8">D39</f>
        <v>1816.5</v>
      </c>
      <c r="E38" s="12">
        <f t="shared" si="8"/>
        <v>290.7</v>
      </c>
      <c r="F38" s="15">
        <f t="shared" si="1"/>
        <v>16.003303055326175</v>
      </c>
      <c r="G38" s="12">
        <f t="shared" ref="G38:G39" si="9">E38/C38*100</f>
        <v>128.85638297872339</v>
      </c>
    </row>
    <row r="39" spans="1:7">
      <c r="A39" s="9" t="s">
        <v>24</v>
      </c>
      <c r="B39" s="23" t="s">
        <v>25</v>
      </c>
      <c r="C39" s="12">
        <v>225.6</v>
      </c>
      <c r="D39" s="12">
        <v>1816.5</v>
      </c>
      <c r="E39" s="12">
        <v>290.7</v>
      </c>
      <c r="F39" s="15">
        <f t="shared" si="1"/>
        <v>16.003303055326175</v>
      </c>
      <c r="G39" s="12">
        <f t="shared" si="9"/>
        <v>128.85638297872339</v>
      </c>
    </row>
    <row r="40" spans="1:7" ht="25.5">
      <c r="A40" s="26" t="s">
        <v>26</v>
      </c>
      <c r="B40" s="27"/>
      <c r="C40" s="12">
        <f>C4-C25</f>
        <v>108.59999999999991</v>
      </c>
      <c r="D40" s="12">
        <f>D4-D25</f>
        <v>-83.599999999998545</v>
      </c>
      <c r="E40" s="12">
        <f>E4-E25</f>
        <v>150.69999999999982</v>
      </c>
      <c r="F40" s="28"/>
      <c r="G40" s="28"/>
    </row>
    <row r="41" spans="1:7">
      <c r="A41" s="5" t="s">
        <v>27</v>
      </c>
      <c r="B41" s="29"/>
      <c r="C41" s="8">
        <f t="shared" ref="C41" si="10">C43</f>
        <v>-108.60000000000014</v>
      </c>
      <c r="D41" s="8">
        <f t="shared" ref="D41:E41" si="11">D43</f>
        <v>83.599999999999454</v>
      </c>
      <c r="E41" s="8">
        <f t="shared" si="11"/>
        <v>-150.69999999999982</v>
      </c>
      <c r="F41" s="30"/>
      <c r="G41" s="30"/>
    </row>
    <row r="42" spans="1:7">
      <c r="A42" s="9" t="s">
        <v>3</v>
      </c>
      <c r="B42" s="23"/>
      <c r="C42" s="28"/>
      <c r="D42" s="12"/>
      <c r="E42" s="12"/>
      <c r="F42" s="28"/>
      <c r="G42" s="28"/>
    </row>
    <row r="43" spans="1:7" ht="25.5">
      <c r="A43" s="9" t="s">
        <v>28</v>
      </c>
      <c r="B43" s="23" t="s">
        <v>29</v>
      </c>
      <c r="C43" s="12">
        <f t="shared" ref="C43" si="12">C44+C45</f>
        <v>-108.60000000000014</v>
      </c>
      <c r="D43" s="12">
        <f t="shared" ref="D43:E43" si="13">D44+D45</f>
        <v>83.599999999999454</v>
      </c>
      <c r="E43" s="12">
        <f t="shared" si="13"/>
        <v>-150.69999999999982</v>
      </c>
      <c r="F43" s="28"/>
      <c r="G43" s="28"/>
    </row>
    <row r="44" spans="1:7" ht="25.5">
      <c r="A44" s="9" t="s">
        <v>30</v>
      </c>
      <c r="B44" s="23" t="s">
        <v>31</v>
      </c>
      <c r="C44" s="12">
        <v>-1901.7</v>
      </c>
      <c r="D44" s="12">
        <v>-7192.6</v>
      </c>
      <c r="E44" s="12">
        <v>-4337.8999999999996</v>
      </c>
      <c r="F44" s="28"/>
      <c r="G44" s="28"/>
    </row>
    <row r="45" spans="1:7" ht="29.25" customHeight="1">
      <c r="A45" s="9" t="s">
        <v>32</v>
      </c>
      <c r="B45" s="23" t="s">
        <v>33</v>
      </c>
      <c r="C45" s="12">
        <v>1793.1</v>
      </c>
      <c r="D45" s="12">
        <v>7276.2</v>
      </c>
      <c r="E45" s="12">
        <v>4187.2</v>
      </c>
      <c r="F45" s="28"/>
      <c r="G45" s="28"/>
    </row>
    <row r="47" spans="1:7" ht="30" customHeight="1">
      <c r="A47" s="45" t="s">
        <v>39</v>
      </c>
      <c r="B47" s="45"/>
      <c r="C47" s="45"/>
      <c r="D47" s="45"/>
      <c r="E47" s="45"/>
      <c r="F47" s="45"/>
      <c r="G47" s="45"/>
    </row>
  </sheetData>
  <mergeCells count="2">
    <mergeCell ref="A47:G47"/>
    <mergeCell ref="A1:G1"/>
  </mergeCells>
  <pageMargins left="0.7" right="0.7" top="0.75" bottom="0.75" header="0.3" footer="0.3"/>
  <pageSetup paperSize="9" scale="6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G10"/>
  <sheetViews>
    <sheetView workbookViewId="0">
      <selection activeCell="B5" sqref="B5:G6"/>
    </sheetView>
  </sheetViews>
  <sheetFormatPr defaultRowHeight="15"/>
  <cols>
    <col min="1" max="1" width="32.28515625" style="1" customWidth="1"/>
    <col min="2" max="2" width="15.7109375" style="1" customWidth="1"/>
    <col min="3" max="3" width="10.42578125" style="1" customWidth="1"/>
    <col min="4" max="4" width="14.140625" style="1" customWidth="1"/>
    <col min="5" max="5" width="14.85546875" style="1" customWidth="1"/>
    <col min="6" max="6" width="11.7109375" style="1" customWidth="1"/>
    <col min="7" max="7" width="11.85546875" style="1" customWidth="1"/>
    <col min="8" max="16384" width="9.140625" style="1"/>
  </cols>
  <sheetData>
    <row r="2" spans="1:7" ht="96" customHeight="1">
      <c r="A2" s="46" t="s">
        <v>88</v>
      </c>
      <c r="B2" s="46"/>
      <c r="C2" s="46"/>
      <c r="D2" s="46"/>
      <c r="E2" s="46"/>
      <c r="F2" s="46"/>
      <c r="G2" s="46"/>
    </row>
    <row r="3" spans="1:7">
      <c r="G3" s="2" t="s">
        <v>38</v>
      </c>
    </row>
    <row r="4" spans="1:7" ht="65.25" customHeight="1">
      <c r="A4" s="3" t="s">
        <v>34</v>
      </c>
      <c r="B4" s="3" t="s">
        <v>35</v>
      </c>
      <c r="C4" s="4" t="s">
        <v>85</v>
      </c>
      <c r="D4" s="4" t="s">
        <v>86</v>
      </c>
      <c r="E4" s="4" t="s">
        <v>87</v>
      </c>
      <c r="F4" s="3" t="s">
        <v>78</v>
      </c>
      <c r="G4" s="3" t="s">
        <v>79</v>
      </c>
    </row>
    <row r="5" spans="1:7" ht="28.5" customHeight="1">
      <c r="A5" s="31" t="s">
        <v>36</v>
      </c>
      <c r="B5" s="42">
        <v>3</v>
      </c>
      <c r="C5" s="43">
        <v>434.5</v>
      </c>
      <c r="D5" s="43">
        <v>1440.6</v>
      </c>
      <c r="E5" s="43">
        <v>678.3</v>
      </c>
      <c r="F5" s="43">
        <f>E5/D5*100</f>
        <v>47.084548104956269</v>
      </c>
      <c r="G5" s="43">
        <f>E5/C5*100</f>
        <v>156.11047180667433</v>
      </c>
    </row>
    <row r="6" spans="1:7" ht="27" customHeight="1">
      <c r="A6" s="32" t="s">
        <v>37</v>
      </c>
      <c r="B6" s="42">
        <v>1</v>
      </c>
      <c r="C6" s="43">
        <v>154.19999999999999</v>
      </c>
      <c r="D6" s="43">
        <v>419</v>
      </c>
      <c r="E6" s="43">
        <v>188</v>
      </c>
      <c r="F6" s="43">
        <f>E6/D6*100</f>
        <v>44.868735083532215</v>
      </c>
      <c r="G6" s="43">
        <f>E6/C6*100</f>
        <v>121.91958495460442</v>
      </c>
    </row>
    <row r="7" spans="1:7">
      <c r="A7" s="33"/>
    </row>
    <row r="10" spans="1:7">
      <c r="A10" s="45" t="s">
        <v>39</v>
      </c>
      <c r="B10" s="45"/>
      <c r="C10" s="45"/>
      <c r="D10" s="45"/>
      <c r="E10" s="45"/>
      <c r="F10" s="45"/>
      <c r="G10" s="45"/>
    </row>
  </sheetData>
  <mergeCells count="2">
    <mergeCell ref="A2:G2"/>
    <mergeCell ref="A10:G10"/>
  </mergeCells>
  <pageMargins left="0.7" right="0.7" top="0.75" bottom="0.75" header="0.3" footer="0.3"/>
  <pageSetup paperSize="9" scale="7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I12"/>
  <sheetViews>
    <sheetView tabSelected="1" workbookViewId="0">
      <selection activeCell="A5" sqref="A5"/>
    </sheetView>
  </sheetViews>
  <sheetFormatPr defaultRowHeight="15"/>
  <cols>
    <col min="1" max="1" width="37.7109375" style="1" customWidth="1"/>
    <col min="2" max="2" width="13" style="1" customWidth="1"/>
    <col min="3" max="3" width="17.42578125" style="1" customWidth="1"/>
    <col min="4" max="4" width="13.28515625" style="1" customWidth="1"/>
    <col min="5" max="5" width="14.28515625" style="1" customWidth="1"/>
    <col min="6" max="6" width="18" style="1" customWidth="1"/>
    <col min="7" max="16384" width="9.140625" style="1"/>
  </cols>
  <sheetData>
    <row r="2" spans="1:9" ht="96" customHeight="1">
      <c r="A2" s="46" t="s">
        <v>89</v>
      </c>
      <c r="B2" s="45"/>
      <c r="C2" s="45"/>
      <c r="D2" s="45"/>
      <c r="E2" s="45"/>
      <c r="F2" s="45"/>
    </row>
    <row r="3" spans="1:9">
      <c r="F3" s="2"/>
    </row>
    <row r="4" spans="1:9" ht="66.75" customHeight="1">
      <c r="A4" s="34" t="s">
        <v>67</v>
      </c>
      <c r="B4" s="4" t="s">
        <v>85</v>
      </c>
      <c r="C4" s="4" t="s">
        <v>86</v>
      </c>
      <c r="D4" s="4" t="s">
        <v>87</v>
      </c>
      <c r="E4" s="3" t="s">
        <v>78</v>
      </c>
      <c r="F4" s="3" t="s">
        <v>79</v>
      </c>
    </row>
    <row r="5" spans="1:9" ht="66.75" customHeight="1">
      <c r="A5" s="35" t="s">
        <v>76</v>
      </c>
      <c r="B5" s="43">
        <v>37.1</v>
      </c>
      <c r="C5" s="43">
        <v>2</v>
      </c>
      <c r="D5" s="43">
        <v>0</v>
      </c>
      <c r="E5" s="43">
        <f t="shared" ref="E5" si="0">D5/C5*100</f>
        <v>0</v>
      </c>
      <c r="F5" s="43">
        <v>0</v>
      </c>
    </row>
    <row r="6" spans="1:9" ht="66" customHeight="1">
      <c r="A6" s="36" t="s">
        <v>72</v>
      </c>
      <c r="B6" s="43">
        <v>42.3</v>
      </c>
      <c r="C6" s="43">
        <v>116.9</v>
      </c>
      <c r="D6" s="43">
        <v>104.6</v>
      </c>
      <c r="E6" s="43">
        <f>D6/C6*100</f>
        <v>89.4781864841745</v>
      </c>
      <c r="F6" s="43" t="s">
        <v>92</v>
      </c>
    </row>
    <row r="7" spans="1:9" ht="51.75" customHeight="1">
      <c r="A7" s="37" t="s">
        <v>73</v>
      </c>
      <c r="B7" s="43">
        <v>403.8</v>
      </c>
      <c r="C7" s="43">
        <v>3276.5</v>
      </c>
      <c r="D7" s="43">
        <v>2779</v>
      </c>
      <c r="E7" s="43">
        <f t="shared" ref="E7:E8" si="1">D7/C7*100</f>
        <v>84.81611475660003</v>
      </c>
      <c r="F7" s="43" t="s">
        <v>90</v>
      </c>
      <c r="G7" s="38"/>
      <c r="H7" s="38"/>
      <c r="I7" s="38"/>
    </row>
    <row r="8" spans="1:9">
      <c r="A8" s="39" t="s">
        <v>68</v>
      </c>
      <c r="B8" s="44">
        <f t="shared" ref="B8" si="2">B6+B7+B5</f>
        <v>483.20000000000005</v>
      </c>
      <c r="C8" s="44">
        <f t="shared" ref="C8:D8" si="3">C6+C7+C5</f>
        <v>3395.4</v>
      </c>
      <c r="D8" s="44">
        <f t="shared" si="3"/>
        <v>2883.6</v>
      </c>
      <c r="E8" s="44">
        <f t="shared" si="1"/>
        <v>84.926665488602225</v>
      </c>
      <c r="F8" s="44" t="s">
        <v>93</v>
      </c>
    </row>
    <row r="12" spans="1:9">
      <c r="A12" s="45" t="s">
        <v>69</v>
      </c>
      <c r="B12" s="45"/>
      <c r="C12" s="45"/>
      <c r="D12" s="45"/>
      <c r="E12" s="45"/>
      <c r="F12" s="45"/>
    </row>
  </sheetData>
  <mergeCells count="2">
    <mergeCell ref="A2:F2"/>
    <mergeCell ref="A12:F12"/>
  </mergeCells>
  <pageMargins left="0.7" right="0.7" top="0.75" bottom="0.75" header="0.3" footer="0.3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таблица 1</vt:lpstr>
      <vt:lpstr>таблица 2</vt:lpstr>
      <vt:lpstr>таблица 3</vt:lpstr>
      <vt:lpstr>'таблица 1'!_GoBack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radaeva</dc:creator>
  <cp:lastModifiedBy>bichurkina</cp:lastModifiedBy>
  <cp:lastPrinted>2022-07-27T12:15:52Z</cp:lastPrinted>
  <dcterms:created xsi:type="dcterms:W3CDTF">2017-04-17T10:25:39Z</dcterms:created>
  <dcterms:modified xsi:type="dcterms:W3CDTF">2022-07-27T12:15:53Z</dcterms:modified>
</cp:coreProperties>
</file>