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625" yWindow="-135" windowWidth="1446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1'!$A$2:$G$56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F40" i="1"/>
  <c r="G30"/>
  <c r="G32"/>
  <c r="G33"/>
  <c r="G34"/>
  <c r="G38"/>
  <c r="G39"/>
  <c r="G42"/>
  <c r="G43"/>
  <c r="C18"/>
  <c r="G8"/>
  <c r="G9"/>
  <c r="G10"/>
  <c r="G13"/>
  <c r="G14"/>
  <c r="G15"/>
  <c r="G16"/>
  <c r="G17"/>
  <c r="G19"/>
  <c r="G20"/>
  <c r="G22"/>
  <c r="G23"/>
  <c r="G24"/>
  <c r="G25"/>
  <c r="G26"/>
  <c r="F9"/>
  <c r="F10"/>
  <c r="F12"/>
  <c r="F13"/>
  <c r="F14"/>
  <c r="F15"/>
  <c r="F18"/>
  <c r="F19"/>
  <c r="F20"/>
  <c r="F21"/>
  <c r="F22"/>
  <c r="F23"/>
  <c r="F24"/>
  <c r="F25"/>
  <c r="E5" i="3"/>
  <c r="E6"/>
  <c r="F6"/>
  <c r="E7"/>
  <c r="E8"/>
  <c r="F8"/>
  <c r="F41" i="1"/>
  <c r="D40"/>
  <c r="E40"/>
  <c r="C40"/>
  <c r="F37" l="1"/>
  <c r="D35"/>
  <c r="E35"/>
  <c r="C35"/>
  <c r="C19" l="1"/>
  <c r="E19"/>
  <c r="D19"/>
  <c r="F32" l="1"/>
  <c r="F34"/>
  <c r="F36"/>
  <c r="F39"/>
  <c r="B9" i="3"/>
  <c r="C51" i="1"/>
  <c r="C48"/>
  <c r="C47" s="1"/>
  <c r="C42"/>
  <c r="C38"/>
  <c r="C33"/>
  <c r="C29"/>
  <c r="C24"/>
  <c r="C22"/>
  <c r="C13"/>
  <c r="C11"/>
  <c r="C8"/>
  <c r="D13"/>
  <c r="E24"/>
  <c r="D24"/>
  <c r="E22"/>
  <c r="D22"/>
  <c r="E13"/>
  <c r="E11"/>
  <c r="D11"/>
  <c r="E8"/>
  <c r="D8"/>
  <c r="F30"/>
  <c r="F43"/>
  <c r="C9" i="3"/>
  <c r="E48" i="1"/>
  <c r="E47" s="1"/>
  <c r="D48"/>
  <c r="D47" s="1"/>
  <c r="E33"/>
  <c r="E42"/>
  <c r="E38"/>
  <c r="E29"/>
  <c r="G29" s="1"/>
  <c r="E7" l="1"/>
  <c r="F11"/>
  <c r="C27"/>
  <c r="G27" s="1"/>
  <c r="E27"/>
  <c r="E44" s="1"/>
  <c r="D18"/>
  <c r="G18"/>
  <c r="F35"/>
  <c r="D7"/>
  <c r="C45"/>
  <c r="E18"/>
  <c r="F8"/>
  <c r="C7"/>
  <c r="F7" l="1"/>
  <c r="D5"/>
  <c r="G7"/>
  <c r="C5"/>
  <c r="E5"/>
  <c r="D42"/>
  <c r="D38"/>
  <c r="F38" s="1"/>
  <c r="D33"/>
  <c r="F33" s="1"/>
  <c r="D29"/>
  <c r="G6" i="2"/>
  <c r="F6"/>
  <c r="D9" i="3"/>
  <c r="G5" i="2"/>
  <c r="E9" i="3" l="1"/>
  <c r="F9"/>
  <c r="C44" i="1"/>
  <c r="G5"/>
  <c r="F42"/>
  <c r="D27"/>
  <c r="D44" s="1"/>
  <c r="F29"/>
  <c r="F5"/>
  <c r="E51"/>
  <c r="E45" s="1"/>
  <c r="F27" l="1"/>
  <c r="D51" l="1"/>
  <c r="D45" s="1"/>
  <c r="F5" i="2"/>
</calcChain>
</file>

<file path=xl/sharedStrings.xml><?xml version="1.0" encoding="utf-8"?>
<sst xmlns="http://schemas.openxmlformats.org/spreadsheetml/2006/main" count="128" uniqueCount="117">
  <si>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</si>
  <si>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</si>
  <si>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</si>
  <si>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</si>
  <si>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</si>
  <si>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</si>
  <si>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</si>
  <si>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</si>
  <si>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</si>
  <si>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</si>
  <si>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</si>
  <si>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</si>
  <si>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</si>
  <si>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</si>
  <si>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</si>
  <si>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</si>
  <si>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</si>
  <si>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</si>
  <si>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</si>
  <si>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</si>
  <si>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</si>
  <si>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</si>
  <si>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</si>
  <si>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</si>
  <si>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</si>
  <si>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</si>
  <si>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</si>
  <si>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</si>
  <si>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</si>
  <si>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</si>
  <si>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</si>
  <si>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</si>
  <si>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</si>
  <si>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</si>
  <si>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</si>
  <si>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</si>
  <si>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</si>
  <si>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</si>
  <si>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</si>
  <si>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</si>
  <si>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</si>
  <si>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</si>
  <si>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</si>
  <si>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</si>
  <si>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</si>
  <si>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</si>
  <si>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</si>
  <si>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</si>
  <si>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</si>
  <si>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</si>
  <si>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</si>
  <si>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</si>
  <si>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</si>
  <si>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</si>
  <si>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</si>
  <si>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</si>
  <si>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</si>
  <si>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</si>
  <si>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</si>
  <si>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</si>
  <si>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</si>
  <si>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</si>
  <si>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</si>
  <si>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</si>
  <si>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</si>
  <si>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</si>
  <si>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</si>
  <si>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</si>
  <si>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</si>
  <si>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</si>
  <si>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</si>
  <si>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</si>
  <si>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</si>
  <si>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</si>
  <si>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</si>
  <si>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</si>
  <si>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</si>
  <si>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</si>
  <si>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</si>
  <si>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</si>
  <si>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</si>
  <si>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</si>
  <si>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</si>
  <si>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</si>
  <si>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</si>
  <si>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</si>
  <si>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Прочие поступления от использования имущества</t>
  </si>
  <si>
    <t xml:space="preserve">Прочие безвозмездные поступления </t>
  </si>
  <si>
    <t>20400000000000150</t>
  </si>
  <si>
    <t>Субсидии бюджетам бюджетной системы Российской Федерации (межбюджетные субсидии)</t>
  </si>
  <si>
    <t>% исполнения плана                       2025 года</t>
  </si>
  <si>
    <t>% исполнения 2025 года к 2024 году</t>
  </si>
  <si>
    <t>% исполнения плана 2025 года</t>
  </si>
  <si>
    <t>св. 3,3 раза</t>
  </si>
  <si>
    <t>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</si>
  <si>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>св. 9 раз</t>
  </si>
  <si>
    <t>11109000000000120</t>
  </si>
  <si>
    <t>Инициативные платежи</t>
  </si>
  <si>
    <t>Другие вопросы в области национальной экономики</t>
  </si>
  <si>
    <t>00 0412 0000000000 000</t>
  </si>
  <si>
    <t>Профессиональная подготовка, переподготовка и повышение квалификации</t>
  </si>
  <si>
    <t>Образование</t>
  </si>
  <si>
    <t>00 0700 0000000000 000</t>
  </si>
  <si>
    <t>00 0705 0000000000 000</t>
  </si>
  <si>
    <t>11715000000000150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</si>
  <si>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октября 2025 года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</si>
  <si>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</si>
  <si>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</si>
  <si>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</si>
  <si>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октября 2025 года     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</si>
  <si>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</si>
  <si>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</si>
  <si>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</si>
  <si>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</si>
  <si>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св. 8,4 раза</t>
  </si>
  <si>
    <t>св. 9,1 раза</t>
  </si>
  <si>
    <t>св. 4-х раз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</si>
</sst>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>
      <alignment horizontal="center"/>
    </xf>
    <xf numFmtId="0" fontId="3" fillId="0" borderId="4">
      <alignment horizontal="center"/>
    </xf>
    <xf numFmtId="0" fontId="10" fillId="0" borderId="0">
      <alignment horizontal="right"/>
    </xf>
    <xf numFmtId="0" fontId="9" fillId="0" borderId="0"/>
    <xf numFmtId="0" fontId="11" fillId="0" borderId="0"/>
    <xf numFmtId="0" fontId="11" fillId="0" borderId="5"/>
    <xf numFmtId="0" fontId="3" fillId="0" borderId="6">
      <alignment horizontal="center"/>
    </xf>
    <xf numFmtId="0" fontId="10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10" fillId="0" borderId="10">
      <alignment horizontal="right"/>
    </xf>
    <xf numFmtId="0" fontId="12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9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8" fillId="0" borderId="16"/>
    <xf numFmtId="0" fontId="8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9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8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8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8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8" fillId="0" borderId="10"/>
    <xf numFmtId="0" fontId="12" fillId="0" borderId="13"/>
    <xf numFmtId="0" fontId="12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3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8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8" fillId="0" borderId="13">
      <alignment horizontal="left"/>
    </xf>
    <xf numFmtId="0" fontId="8" fillId="0" borderId="32">
      <alignment horizontal="left" wrapText="1"/>
    </xf>
    <xf numFmtId="0" fontId="8" fillId="0" borderId="32">
      <alignment horizontal="left"/>
    </xf>
    <xf numFmtId="0" fontId="3" fillId="0" borderId="32"/>
    <xf numFmtId="49" fontId="8" fillId="0" borderId="32"/>
    <xf numFmtId="49" fontId="8" fillId="0" borderId="32"/>
    <xf numFmtId="0" fontId="8" fillId="0" borderId="0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/>
    <xf numFmtId="49" fontId="8" fillId="0" borderId="0"/>
    <xf numFmtId="49" fontId="8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0" fontId="13" fillId="0" borderId="0">
      <alignment horizontal="left"/>
    </xf>
    <xf numFmtId="49" fontId="8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5">
      <alignment horizontal="left" wrapText="1"/>
    </xf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8" fillId="0" borderId="15">
      <alignment horizontal="left"/>
    </xf>
    <xf numFmtId="0" fontId="7" fillId="0" borderId="0"/>
    <xf numFmtId="0" fontId="12" fillId="0" borderId="4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13"/>
    <xf numFmtId="0" fontId="12" fillId="0" borderId="4"/>
    <xf numFmtId="0" fontId="6" fillId="0" borderId="0"/>
    <xf numFmtId="0" fontId="14" fillId="0" borderId="0"/>
    <xf numFmtId="0" fontId="8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8" fillId="0" borderId="4"/>
    <xf numFmtId="49" fontId="3" fillId="0" borderId="0">
      <alignment horizontal="left"/>
    </xf>
    <xf numFmtId="0" fontId="13" fillId="0" borderId="0">
      <alignment horizontal="left"/>
    </xf>
    <xf numFmtId="0" fontId="8" fillId="0" borderId="0">
      <alignment horizontal="center"/>
    </xf>
    <xf numFmtId="0" fontId="15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8" fillId="0" borderId="0"/>
    <xf numFmtId="0" fontId="8" fillId="0" borderId="0">
      <alignment horizontal="left" wrapText="1"/>
    </xf>
    <xf numFmtId="49" fontId="8" fillId="0" borderId="32"/>
    <xf numFmtId="0" fontId="3" fillId="0" borderId="32"/>
    <xf numFmtId="0" fontId="8" fillId="0" borderId="32">
      <alignment horizontal="left"/>
    </xf>
    <xf numFmtId="0" fontId="8" fillId="0" borderId="32">
      <alignment horizontal="left" wrapText="1"/>
    </xf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8" fillId="0" borderId="15">
      <alignment horizontal="left"/>
    </xf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0">
      <alignment horizontal="right"/>
    </xf>
    <xf numFmtId="0" fontId="10" fillId="0" borderId="7">
      <alignment horizontal="right"/>
    </xf>
    <xf numFmtId="0" fontId="10" fillId="0" borderId="10">
      <alignment horizontal="right"/>
    </xf>
    <xf numFmtId="0" fontId="12" fillId="0" borderId="0"/>
    <xf numFmtId="0" fontId="12" fillId="0" borderId="13"/>
    <xf numFmtId="0" fontId="12" fillId="0" borderId="32"/>
    <xf numFmtId="0" fontId="7" fillId="0" borderId="0"/>
    <xf numFmtId="0" fontId="14" fillId="0" borderId="28">
      <alignment wrapText="1"/>
    </xf>
    <xf numFmtId="0" fontId="14" fillId="0" borderId="28"/>
    <xf numFmtId="0" fontId="14" fillId="2" borderId="28">
      <alignment wrapText="1"/>
    </xf>
    <xf numFmtId="0" fontId="14" fillId="0" borderId="0"/>
    <xf numFmtId="0" fontId="12" fillId="0" borderId="4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6" fillId="3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8" fillId="0" borderId="32">
      <alignment horizontal="left" wrapText="1"/>
    </xf>
    <xf numFmtId="0" fontId="8" fillId="0" borderId="32">
      <alignment horizontal="left"/>
    </xf>
    <xf numFmtId="0" fontId="8" fillId="0" borderId="0">
      <alignment horizontal="left" wrapText="1"/>
    </xf>
    <xf numFmtId="0" fontId="8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5" fillId="0" borderId="13">
      <alignment horizontal="center"/>
    </xf>
    <xf numFmtId="0" fontId="8" fillId="0" borderId="0">
      <alignment horizontal="left"/>
    </xf>
    <xf numFmtId="0" fontId="8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5" fillId="0" borderId="13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3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8" fillId="0" borderId="4"/>
    <xf numFmtId="0" fontId="8" fillId="0" borderId="13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9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right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" fillId="0" borderId="0" xfId="0" applyFont="1"/>
    <xf numFmtId="165" fontId="21" fillId="0" borderId="1" xfId="4" applyNumberFormat="1" applyFont="1" applyFill="1" applyBorder="1" applyAlignment="1" applyProtection="1">
      <alignment vertical="top" wrapText="1"/>
      <protection hidden="1"/>
    </xf>
    <xf numFmtId="165" fontId="21" fillId="0" borderId="1" xfId="2" applyNumberFormat="1" applyFont="1" applyFill="1" applyBorder="1" applyAlignment="1" applyProtection="1">
      <alignment vertical="top" wrapText="1"/>
      <protection hidden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/>
    <xf numFmtId="164" fontId="5" fillId="0" borderId="0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top" wrapText="1"/>
    </xf>
    <xf numFmtId="0" fontId="19" fillId="0" borderId="0" xfId="0" applyFont="1"/>
    <xf numFmtId="0" fontId="19" fillId="0" borderId="0" xfId="0" applyFont="1" applyAlignment="1">
      <alignment horizontal="right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1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horizontal="right" vertical="top" wrapText="1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168" fontId="22" fillId="0" borderId="1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8" fontId="21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vertical="top" wrapText="1"/>
    </xf>
    <xf numFmtId="3" fontId="19" fillId="0" borderId="1" xfId="0" applyNumberFormat="1" applyFont="1" applyBorder="1" applyAlignment="1">
      <alignment horizontal="right" vertical="top" wrapText="1"/>
    </xf>
    <xf numFmtId="0" fontId="20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horizontal="right" vertical="center" wrapText="1"/>
    </xf>
    <xf numFmtId="164" fontId="20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center" wrapText="1"/>
    </xf>
    <xf numFmtId="1" fontId="22" fillId="4" borderId="1" xfId="0" applyNumberFormat="1" applyFont="1" applyFill="1" applyBorder="1" applyAlignment="1">
      <alignment horizontal="right" vertical="center" wrapText="1"/>
    </xf>
    <xf numFmtId="164" fontId="21" fillId="4" borderId="1" xfId="0" applyNumberFormat="1" applyFont="1" applyFill="1" applyBorder="1" applyAlignment="1">
      <alignment horizontal="right" vertical="center" wrapText="1"/>
    </xf>
    <xf numFmtId="164" fontId="19" fillId="4" borderId="1" xfId="0" applyNumberFormat="1" applyFont="1" applyFill="1" applyBorder="1" applyAlignment="1">
      <alignment horizontal="right" vertical="center" wrapText="1"/>
    </xf>
    <xf numFmtId="49" fontId="22" fillId="4" borderId="1" xfId="0" applyNumberFormat="1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 wrapText="1"/>
    </xf>
    <xf numFmtId="168" fontId="17" fillId="4" borderId="3" xfId="0" applyNumberFormat="1" applyFont="1" applyFill="1" applyBorder="1" applyAlignment="1">
      <alignment horizontal="right" vertical="center" wrapText="1"/>
    </xf>
    <xf numFmtId="168" fontId="20" fillId="4" borderId="1" xfId="0" applyNumberFormat="1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right" vertical="top" wrapText="1"/>
    </xf>
    <xf numFmtId="168" fontId="19" fillId="4" borderId="1" xfId="0" applyNumberFormat="1" applyFont="1" applyFill="1" applyBorder="1" applyAlignment="1">
      <alignment horizontal="right" vertical="center" wrapText="1"/>
    </xf>
    <xf numFmtId="168" fontId="21" fillId="4" borderId="1" xfId="0" applyNumberFormat="1" applyFont="1" applyFill="1" applyBorder="1" applyAlignment="1">
      <alignment horizontal="right" vertical="center" wrapText="1"/>
    </xf>
    <xf numFmtId="0" fontId="17" fillId="4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right" vertical="top" wrapText="1"/>
    </xf>
    <xf numFmtId="164" fontId="17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49" fontId="22" fillId="4" borderId="1" xfId="0" applyNumberFormat="1" applyFont="1" applyFill="1" applyBorder="1" applyAlignment="1">
      <alignment horizontal="right" vertical="top" wrapText="1"/>
    </xf>
    <xf numFmtId="0" fontId="24" fillId="4" borderId="1" xfId="0" applyFont="1" applyFill="1" applyBorder="1" applyAlignment="1">
      <alignment vertical="center" wrapText="1"/>
    </xf>
    <xf numFmtId="49" fontId="24" fillId="4" borderId="1" xfId="0" applyNumberFormat="1" applyFont="1" applyFill="1" applyBorder="1" applyAlignment="1">
      <alignment horizontal="right" vertical="center" wrapText="1"/>
    </xf>
    <xf numFmtId="43" fontId="19" fillId="0" borderId="1" xfId="0" applyNumberFormat="1" applyFont="1" applyFill="1" applyBorder="1" applyAlignment="1">
      <alignment horizontal="right" vertical="center" wrapText="1"/>
    </xf>
    <xf numFmtId="43" fontId="17" fillId="4" borderId="1" xfId="0" applyNumberFormat="1" applyFont="1" applyFill="1" applyBorder="1" applyAlignment="1">
      <alignment horizontal="right" vertical="center" wrapText="1"/>
    </xf>
    <xf numFmtId="43" fontId="19" fillId="0" borderId="3" xfId="0" applyNumberFormat="1" applyFont="1" applyFill="1" applyBorder="1" applyAlignment="1">
      <alignment horizontal="right" vertical="center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22" fillId="4" borderId="3" xfId="0" applyFont="1" applyFill="1" applyBorder="1" applyAlignment="1">
      <alignment vertical="center" wrapText="1"/>
    </xf>
    <xf numFmtId="49" fontId="22" fillId="4" borderId="3" xfId="0" applyNumberFormat="1" applyFont="1" applyFill="1" applyBorder="1" applyAlignment="1">
      <alignment horizontal="right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168" fontId="21" fillId="5" borderId="1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23" fillId="0" borderId="1" xfId="0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topLeftCell="B32" workbookViewId="0">
      <selection activeCell="E45" sqref="E45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92" t="s">
        <v>105</v>
      </c>
      <c r="B2" s="91"/>
      <c r="C2" s="91"/>
      <c r="D2" s="91"/>
      <c r="E2" s="91"/>
      <c r="F2" s="91"/>
      <c r="G2" s="91"/>
    </row>
    <row r="3" spans="1:8" ht="9.75" customHeight="1">
      <c r="A3" s="24"/>
      <c r="B3" s="24"/>
      <c r="C3" s="24"/>
      <c r="D3" s="24"/>
      <c r="E3" s="24"/>
      <c r="F3" s="24"/>
      <c r="G3" s="25" t="s">
        <v>40</v>
      </c>
    </row>
    <row r="4" spans="1:8" ht="66.75" customHeight="1">
      <c r="A4" s="23" t="s">
        <v>0</v>
      </c>
      <c r="B4" s="23" t="s">
        <v>1</v>
      </c>
      <c r="C4" s="23" t="s">
        <v>106</v>
      </c>
      <c r="D4" s="23" t="s">
        <v>107</v>
      </c>
      <c r="E4" s="23" t="s">
        <v>108</v>
      </c>
      <c r="F4" s="26" t="s">
        <v>90</v>
      </c>
      <c r="G4" s="26" t="s">
        <v>91</v>
      </c>
    </row>
    <row r="5" spans="1:8" ht="18" customHeight="1">
      <c r="A5" s="47" t="s">
        <v>2</v>
      </c>
      <c r="B5" s="48"/>
      <c r="C5" s="49">
        <f>C7+C18</f>
        <v>9942.7000000000007</v>
      </c>
      <c r="D5" s="49">
        <f>D7+D18</f>
        <v>18239.8</v>
      </c>
      <c r="E5" s="49">
        <f>E7+E18</f>
        <v>13163.599999999999</v>
      </c>
      <c r="F5" s="49">
        <f t="shared" ref="F5:F43" si="0">E5/D5*100</f>
        <v>72.16965098301516</v>
      </c>
      <c r="G5" s="49">
        <f t="shared" ref="G5:G43" si="1">E5/C5*100</f>
        <v>132.3946211793577</v>
      </c>
      <c r="H5" s="5"/>
    </row>
    <row r="6" spans="1:8" ht="15" customHeight="1">
      <c r="A6" s="27" t="s">
        <v>3</v>
      </c>
      <c r="B6" s="28"/>
      <c r="C6" s="44"/>
      <c r="D6" s="44"/>
      <c r="E6" s="44"/>
      <c r="F6" s="18"/>
      <c r="G6" s="19"/>
      <c r="H6" s="5"/>
    </row>
    <row r="7" spans="1:8" ht="20.25" customHeight="1">
      <c r="A7" s="50" t="s">
        <v>44</v>
      </c>
      <c r="B7" s="51">
        <v>1E+16</v>
      </c>
      <c r="C7" s="52">
        <f>C8+C10+C11+C13+C16+C17</f>
        <v>4155.5000000000009</v>
      </c>
      <c r="D7" s="52">
        <f>D8+D10+D11+D13+D16+D17</f>
        <v>7014.7999999999993</v>
      </c>
      <c r="E7" s="52">
        <f>E8+E10+E11+E13+E16</f>
        <v>4241.4999999999991</v>
      </c>
      <c r="F7" s="52">
        <f>E7/D7*100</f>
        <v>60.465016821577237</v>
      </c>
      <c r="G7" s="52">
        <f t="shared" si="1"/>
        <v>102.06954638430992</v>
      </c>
      <c r="H7" s="5"/>
    </row>
    <row r="8" spans="1:8" ht="18" customHeight="1">
      <c r="A8" s="50" t="s">
        <v>45</v>
      </c>
      <c r="B8" s="51">
        <v>1.01E+16</v>
      </c>
      <c r="C8" s="53">
        <f>C9</f>
        <v>515.20000000000005</v>
      </c>
      <c r="D8" s="53">
        <f>D9</f>
        <v>1184.4000000000001</v>
      </c>
      <c r="E8" s="53">
        <f>E9</f>
        <v>421.9</v>
      </c>
      <c r="F8" s="52">
        <f t="shared" si="0"/>
        <v>35.621411685241469</v>
      </c>
      <c r="G8" s="52">
        <f t="shared" si="1"/>
        <v>81.890527950310542</v>
      </c>
      <c r="H8" s="5"/>
    </row>
    <row r="9" spans="1:8" ht="20.25" customHeight="1">
      <c r="A9" s="29" t="s">
        <v>46</v>
      </c>
      <c r="B9" s="31" t="s">
        <v>47</v>
      </c>
      <c r="C9" s="44">
        <v>515.20000000000005</v>
      </c>
      <c r="D9" s="44">
        <v>1184.4000000000001</v>
      </c>
      <c r="E9" s="44">
        <v>421.9</v>
      </c>
      <c r="F9" s="19">
        <f t="shared" si="0"/>
        <v>35.621411685241469</v>
      </c>
      <c r="G9" s="19">
        <f t="shared" si="1"/>
        <v>81.890527950310542</v>
      </c>
      <c r="H9" s="5"/>
    </row>
    <row r="10" spans="1:8" ht="31.5" customHeight="1">
      <c r="A10" s="29" t="s">
        <v>76</v>
      </c>
      <c r="B10" s="30">
        <v>1.03E+16</v>
      </c>
      <c r="C10" s="44">
        <v>1621.6</v>
      </c>
      <c r="D10" s="44">
        <v>2354.1999999999998</v>
      </c>
      <c r="E10" s="44">
        <v>1840.8</v>
      </c>
      <c r="F10" s="19">
        <f t="shared" si="0"/>
        <v>78.192167190553064</v>
      </c>
      <c r="G10" s="19">
        <f t="shared" si="1"/>
        <v>113.51751356684755</v>
      </c>
      <c r="H10" s="5"/>
    </row>
    <row r="11" spans="1:8" ht="19.5" customHeight="1">
      <c r="A11" s="50" t="s">
        <v>48</v>
      </c>
      <c r="B11" s="51">
        <v>1.05E+16</v>
      </c>
      <c r="C11" s="53">
        <f>C12</f>
        <v>0.3</v>
      </c>
      <c r="D11" s="53">
        <f>D12</f>
        <v>173.5</v>
      </c>
      <c r="E11" s="53">
        <f>E12</f>
        <v>1</v>
      </c>
      <c r="F11" s="52">
        <f t="shared" si="0"/>
        <v>0.57636887608069165</v>
      </c>
      <c r="G11" s="52" t="s">
        <v>93</v>
      </c>
      <c r="H11" s="5"/>
    </row>
    <row r="12" spans="1:8" ht="18.75" customHeight="1">
      <c r="A12" s="29" t="s">
        <v>49</v>
      </c>
      <c r="B12" s="31" t="s">
        <v>50</v>
      </c>
      <c r="C12" s="44">
        <v>0.3</v>
      </c>
      <c r="D12" s="44">
        <v>173.5</v>
      </c>
      <c r="E12" s="78">
        <v>1</v>
      </c>
      <c r="F12" s="19">
        <f t="shared" si="0"/>
        <v>0.57636887608069165</v>
      </c>
      <c r="G12" s="19" t="s">
        <v>93</v>
      </c>
      <c r="H12" s="5"/>
    </row>
    <row r="13" spans="1:8" ht="18" customHeight="1">
      <c r="A13" s="50" t="s">
        <v>51</v>
      </c>
      <c r="B13" s="51">
        <v>1.06E+16</v>
      </c>
      <c r="C13" s="53">
        <f>C14+C15</f>
        <v>1537.9</v>
      </c>
      <c r="D13" s="53">
        <f>D14+D15</f>
        <v>3302.7</v>
      </c>
      <c r="E13" s="53">
        <f>E14+E15</f>
        <v>1960.8999999999999</v>
      </c>
      <c r="F13" s="52">
        <f t="shared" si="0"/>
        <v>59.372634511157543</v>
      </c>
      <c r="G13" s="52">
        <f t="shared" si="1"/>
        <v>127.50503933935885</v>
      </c>
      <c r="H13" s="6"/>
    </row>
    <row r="14" spans="1:8" ht="15.75" customHeight="1">
      <c r="A14" s="29" t="s">
        <v>52</v>
      </c>
      <c r="B14" s="31" t="s">
        <v>53</v>
      </c>
      <c r="C14" s="44">
        <v>266.2</v>
      </c>
      <c r="D14" s="44">
        <v>580</v>
      </c>
      <c r="E14" s="44">
        <v>325.3</v>
      </c>
      <c r="F14" s="19">
        <f t="shared" si="0"/>
        <v>56.08620689655173</v>
      </c>
      <c r="G14" s="19">
        <f t="shared" si="1"/>
        <v>122.20135236664163</v>
      </c>
      <c r="H14" s="22"/>
    </row>
    <row r="15" spans="1:8" ht="17.25" customHeight="1">
      <c r="A15" s="29" t="s">
        <v>54</v>
      </c>
      <c r="B15" s="31" t="s">
        <v>55</v>
      </c>
      <c r="C15" s="44">
        <v>1271.7</v>
      </c>
      <c r="D15" s="44">
        <v>2722.7</v>
      </c>
      <c r="E15" s="44">
        <v>1635.6</v>
      </c>
      <c r="F15" s="19">
        <f t="shared" si="0"/>
        <v>60.0727219304367</v>
      </c>
      <c r="G15" s="19">
        <f t="shared" si="1"/>
        <v>128.61523944326493</v>
      </c>
      <c r="H15" s="22"/>
    </row>
    <row r="16" spans="1:8" ht="21" customHeight="1">
      <c r="A16" s="50" t="s">
        <v>86</v>
      </c>
      <c r="B16" s="54" t="s">
        <v>96</v>
      </c>
      <c r="C16" s="52">
        <v>16.899999999999999</v>
      </c>
      <c r="D16" s="53">
        <v>0</v>
      </c>
      <c r="E16" s="52">
        <v>16.899999999999999</v>
      </c>
      <c r="F16" s="52">
        <v>0</v>
      </c>
      <c r="G16" s="52">
        <f t="shared" si="1"/>
        <v>100</v>
      </c>
      <c r="H16" s="22"/>
    </row>
    <row r="17" spans="1:8" s="20" customFormat="1" ht="18.75" customHeight="1">
      <c r="A17" s="66" t="s">
        <v>97</v>
      </c>
      <c r="B17" s="67" t="s">
        <v>104</v>
      </c>
      <c r="C17" s="52">
        <v>463.6</v>
      </c>
      <c r="D17" s="53">
        <v>0</v>
      </c>
      <c r="E17" s="52">
        <v>0</v>
      </c>
      <c r="F17" s="52">
        <v>0</v>
      </c>
      <c r="G17" s="52">
        <f t="shared" si="1"/>
        <v>0</v>
      </c>
      <c r="H17" s="22"/>
    </row>
    <row r="18" spans="1:8" ht="29.25" customHeight="1">
      <c r="A18" s="68" t="s">
        <v>56</v>
      </c>
      <c r="B18" s="69" t="s">
        <v>65</v>
      </c>
      <c r="C18" s="65">
        <f>C19+C21+C22+C24+C26</f>
        <v>5787.2000000000007</v>
      </c>
      <c r="D18" s="65">
        <f>D19+D21+D22+D24+D26</f>
        <v>11225</v>
      </c>
      <c r="E18" s="65">
        <f>E19+E21+E22+E24+E26</f>
        <v>8922.1</v>
      </c>
      <c r="F18" s="49">
        <f t="shared" si="0"/>
        <v>79.484187082405342</v>
      </c>
      <c r="G18" s="49">
        <f t="shared" si="1"/>
        <v>154.16954658556813</v>
      </c>
      <c r="H18" s="22"/>
    </row>
    <row r="19" spans="1:8" ht="40.5" customHeight="1">
      <c r="A19" s="50" t="s">
        <v>71</v>
      </c>
      <c r="B19" s="54" t="s">
        <v>66</v>
      </c>
      <c r="C19" s="53">
        <f>C20</f>
        <v>1862.5</v>
      </c>
      <c r="D19" s="53">
        <f>D20</f>
        <v>128.80000000000001</v>
      </c>
      <c r="E19" s="53">
        <f>E20</f>
        <v>96.6</v>
      </c>
      <c r="F19" s="52">
        <f t="shared" si="0"/>
        <v>74.999999999999986</v>
      </c>
      <c r="G19" s="52">
        <f t="shared" si="1"/>
        <v>5.1865771812080537</v>
      </c>
      <c r="H19" s="22"/>
    </row>
    <row r="20" spans="1:8" ht="42" customHeight="1">
      <c r="A20" s="29" t="s">
        <v>57</v>
      </c>
      <c r="B20" s="31" t="s">
        <v>75</v>
      </c>
      <c r="C20" s="44">
        <v>1862.5</v>
      </c>
      <c r="D20" s="44">
        <v>128.80000000000001</v>
      </c>
      <c r="E20" s="44">
        <v>96.6</v>
      </c>
      <c r="F20" s="19">
        <f t="shared" si="0"/>
        <v>74.999999999999986</v>
      </c>
      <c r="G20" s="19">
        <f t="shared" si="1"/>
        <v>5.1865771812080537</v>
      </c>
      <c r="H20" s="22"/>
    </row>
    <row r="21" spans="1:8" ht="33" customHeight="1">
      <c r="A21" s="50" t="s">
        <v>89</v>
      </c>
      <c r="B21" s="54" t="s">
        <v>74</v>
      </c>
      <c r="C21" s="53">
        <v>437.8</v>
      </c>
      <c r="D21" s="53">
        <v>7240</v>
      </c>
      <c r="E21" s="53">
        <v>5640</v>
      </c>
      <c r="F21" s="52">
        <f t="shared" si="0"/>
        <v>77.900552486187848</v>
      </c>
      <c r="G21" s="52" t="s">
        <v>114</v>
      </c>
      <c r="H21" s="22"/>
    </row>
    <row r="22" spans="1:8" ht="42" customHeight="1">
      <c r="A22" s="50" t="s">
        <v>58</v>
      </c>
      <c r="B22" s="54" t="s">
        <v>67</v>
      </c>
      <c r="C22" s="53">
        <f>C23</f>
        <v>231.6</v>
      </c>
      <c r="D22" s="53">
        <f>D23</f>
        <v>414.3</v>
      </c>
      <c r="E22" s="53">
        <f>E23</f>
        <v>249.3</v>
      </c>
      <c r="F22" s="52">
        <f t="shared" si="0"/>
        <v>60.173787110789291</v>
      </c>
      <c r="G22" s="52">
        <f t="shared" si="1"/>
        <v>107.64248704663213</v>
      </c>
      <c r="H22" s="22"/>
    </row>
    <row r="23" spans="1:8" ht="28.5" customHeight="1">
      <c r="A23" s="29" t="s">
        <v>59</v>
      </c>
      <c r="B23" s="31" t="s">
        <v>68</v>
      </c>
      <c r="C23" s="44">
        <v>231.6</v>
      </c>
      <c r="D23" s="44">
        <v>414.3</v>
      </c>
      <c r="E23" s="44">
        <v>249.3</v>
      </c>
      <c r="F23" s="19">
        <f t="shared" si="0"/>
        <v>60.173787110789291</v>
      </c>
      <c r="G23" s="19">
        <f t="shared" si="1"/>
        <v>107.64248704663213</v>
      </c>
      <c r="H23" s="22"/>
    </row>
    <row r="24" spans="1:8" ht="18" customHeight="1">
      <c r="A24" s="50" t="s">
        <v>60</v>
      </c>
      <c r="B24" s="54" t="s">
        <v>69</v>
      </c>
      <c r="C24" s="53">
        <f>C25</f>
        <v>3045.3</v>
      </c>
      <c r="D24" s="53">
        <f>D25</f>
        <v>3441.9</v>
      </c>
      <c r="E24" s="53">
        <f>E25</f>
        <v>2936.2</v>
      </c>
      <c r="F24" s="52">
        <f t="shared" si="0"/>
        <v>85.307533629681274</v>
      </c>
      <c r="G24" s="52">
        <f t="shared" si="1"/>
        <v>96.417430138245805</v>
      </c>
      <c r="H24" s="22"/>
    </row>
    <row r="25" spans="1:8" ht="28.5" customHeight="1">
      <c r="A25" s="29" t="s">
        <v>61</v>
      </c>
      <c r="B25" s="31" t="s">
        <v>70</v>
      </c>
      <c r="C25" s="44">
        <v>3045.3</v>
      </c>
      <c r="D25" s="44">
        <v>3441.9</v>
      </c>
      <c r="E25" s="44">
        <v>2936.2</v>
      </c>
      <c r="F25" s="19">
        <f t="shared" si="0"/>
        <v>85.307533629681274</v>
      </c>
      <c r="G25" s="19">
        <f t="shared" si="1"/>
        <v>96.417430138245805</v>
      </c>
      <c r="H25" s="22"/>
    </row>
    <row r="26" spans="1:8" s="21" customFormat="1" ht="15" customHeight="1">
      <c r="A26" s="75" t="s">
        <v>87</v>
      </c>
      <c r="B26" s="76" t="s">
        <v>88</v>
      </c>
      <c r="C26" s="77">
        <v>210</v>
      </c>
      <c r="D26" s="77">
        <v>0</v>
      </c>
      <c r="E26" s="77">
        <v>0</v>
      </c>
      <c r="F26" s="52">
        <v>0</v>
      </c>
      <c r="G26" s="52">
        <f t="shared" si="1"/>
        <v>0</v>
      </c>
      <c r="H26" s="22"/>
    </row>
    <row r="27" spans="1:8" ht="15.75" customHeight="1">
      <c r="A27" s="55" t="s">
        <v>4</v>
      </c>
      <c r="B27" s="56"/>
      <c r="C27" s="57">
        <f>C29+C33+C35+C38+C42+C40</f>
        <v>9158.2000000000007</v>
      </c>
      <c r="D27" s="57">
        <f>D29+D33+D35+D38+D42+D40</f>
        <v>18977.099999999999</v>
      </c>
      <c r="E27" s="57">
        <f t="shared" ref="E27" si="2">E29+E33+E35+E38+E42+E40</f>
        <v>13287.099999999999</v>
      </c>
      <c r="F27" s="58">
        <f t="shared" si="0"/>
        <v>70.016493563294702</v>
      </c>
      <c r="G27" s="58">
        <f t="shared" si="1"/>
        <v>145.08418684894409</v>
      </c>
      <c r="H27" s="5"/>
    </row>
    <row r="28" spans="1:8" ht="18" customHeight="1">
      <c r="A28" s="32" t="s">
        <v>3</v>
      </c>
      <c r="B28" s="33"/>
      <c r="C28" s="40"/>
      <c r="D28" s="40"/>
      <c r="E28" s="40"/>
      <c r="F28" s="42"/>
      <c r="G28" s="42"/>
      <c r="H28" s="5"/>
    </row>
    <row r="29" spans="1:8" ht="17.25" customHeight="1">
      <c r="A29" s="59" t="s">
        <v>5</v>
      </c>
      <c r="B29" s="60" t="s">
        <v>6</v>
      </c>
      <c r="C29" s="61">
        <f>C30+C31+C32</f>
        <v>3138.8</v>
      </c>
      <c r="D29" s="61">
        <f>D30+D31+D32</f>
        <v>4820.8</v>
      </c>
      <c r="E29" s="61">
        <f>E30+E31+E32</f>
        <v>3209.3</v>
      </c>
      <c r="F29" s="62">
        <f t="shared" si="0"/>
        <v>66.571938267507463</v>
      </c>
      <c r="G29" s="62">
        <f t="shared" si="1"/>
        <v>102.24608130495731</v>
      </c>
      <c r="H29" s="5"/>
    </row>
    <row r="30" spans="1:8" ht="39.75" customHeight="1">
      <c r="A30" s="43" t="s">
        <v>7</v>
      </c>
      <c r="B30" s="35" t="s">
        <v>8</v>
      </c>
      <c r="C30" s="37">
        <v>2982.8</v>
      </c>
      <c r="D30" s="39">
        <v>4807.3</v>
      </c>
      <c r="E30" s="37">
        <v>3203</v>
      </c>
      <c r="F30" s="42">
        <f t="shared" si="0"/>
        <v>66.627836831485439</v>
      </c>
      <c r="G30" s="42">
        <f t="shared" si="1"/>
        <v>107.3823253319029</v>
      </c>
      <c r="H30" s="5"/>
    </row>
    <row r="31" spans="1:8" ht="15.75" customHeight="1">
      <c r="A31" s="43" t="s">
        <v>9</v>
      </c>
      <c r="B31" s="34" t="s">
        <v>10</v>
      </c>
      <c r="C31" s="37">
        <v>0</v>
      </c>
      <c r="D31" s="39">
        <v>5</v>
      </c>
      <c r="E31" s="87">
        <v>0</v>
      </c>
      <c r="F31" s="86">
        <v>0</v>
      </c>
      <c r="G31" s="86">
        <v>0</v>
      </c>
      <c r="H31" s="5"/>
    </row>
    <row r="32" spans="1:8" ht="16.5" customHeight="1">
      <c r="A32" s="43" t="s">
        <v>11</v>
      </c>
      <c r="B32" s="34" t="s">
        <v>12</v>
      </c>
      <c r="C32" s="37">
        <v>156</v>
      </c>
      <c r="D32" s="37">
        <v>8.5</v>
      </c>
      <c r="E32" s="37">
        <v>6.3</v>
      </c>
      <c r="F32" s="42">
        <f t="shared" si="0"/>
        <v>74.117647058823536</v>
      </c>
      <c r="G32" s="42">
        <f t="shared" si="1"/>
        <v>4.0384615384615383</v>
      </c>
      <c r="H32" s="5"/>
    </row>
    <row r="33" spans="1:8" ht="16.5" customHeight="1">
      <c r="A33" s="59" t="s">
        <v>13</v>
      </c>
      <c r="B33" s="60" t="s">
        <v>14</v>
      </c>
      <c r="C33" s="61">
        <f>C34</f>
        <v>231.6</v>
      </c>
      <c r="D33" s="61">
        <f>D34</f>
        <v>414.3</v>
      </c>
      <c r="E33" s="61">
        <f>E34</f>
        <v>249.3</v>
      </c>
      <c r="F33" s="62">
        <f t="shared" si="0"/>
        <v>60.173787110789291</v>
      </c>
      <c r="G33" s="62">
        <f t="shared" si="1"/>
        <v>107.64248704663213</v>
      </c>
      <c r="H33" s="5"/>
    </row>
    <row r="34" spans="1:8" ht="16.5" customHeight="1">
      <c r="A34" s="43" t="s">
        <v>15</v>
      </c>
      <c r="B34" s="34" t="s">
        <v>16</v>
      </c>
      <c r="C34" s="37">
        <v>231.6</v>
      </c>
      <c r="D34" s="37">
        <v>414.3</v>
      </c>
      <c r="E34" s="37">
        <v>249.3</v>
      </c>
      <c r="F34" s="42">
        <f t="shared" si="0"/>
        <v>60.173787110789291</v>
      </c>
      <c r="G34" s="42">
        <f t="shared" si="1"/>
        <v>107.64248704663213</v>
      </c>
      <c r="H34" s="5"/>
    </row>
    <row r="35" spans="1:8" ht="15.75" customHeight="1">
      <c r="A35" s="59" t="s">
        <v>17</v>
      </c>
      <c r="B35" s="60" t="s">
        <v>18</v>
      </c>
      <c r="C35" s="53">
        <f>C36+C37</f>
        <v>748.8</v>
      </c>
      <c r="D35" s="53">
        <f t="shared" ref="D35:E35" si="3">D36+D37</f>
        <v>8494</v>
      </c>
      <c r="E35" s="53">
        <f t="shared" si="3"/>
        <v>6748.2</v>
      </c>
      <c r="F35" s="62">
        <f t="shared" si="0"/>
        <v>79.446668236402161</v>
      </c>
      <c r="G35" s="62" t="s">
        <v>95</v>
      </c>
      <c r="H35" s="5"/>
    </row>
    <row r="36" spans="1:8" ht="15.75" customHeight="1">
      <c r="A36" s="43" t="s">
        <v>19</v>
      </c>
      <c r="B36" s="34" t="s">
        <v>20</v>
      </c>
      <c r="C36" s="44">
        <v>740.8</v>
      </c>
      <c r="D36" s="37">
        <v>8462.2999999999993</v>
      </c>
      <c r="E36" s="44">
        <v>6716.5</v>
      </c>
      <c r="F36" s="42">
        <f t="shared" si="0"/>
        <v>79.369674911076189</v>
      </c>
      <c r="G36" s="79" t="s">
        <v>115</v>
      </c>
      <c r="H36" s="84"/>
    </row>
    <row r="37" spans="1:8" s="21" customFormat="1" ht="15.75" customHeight="1">
      <c r="A37" s="43" t="s">
        <v>98</v>
      </c>
      <c r="B37" s="34" t="s">
        <v>99</v>
      </c>
      <c r="C37" s="44">
        <v>8</v>
      </c>
      <c r="D37" s="37">
        <v>31.7</v>
      </c>
      <c r="E37" s="44">
        <v>31.7</v>
      </c>
      <c r="F37" s="42">
        <f t="shared" si="0"/>
        <v>100</v>
      </c>
      <c r="G37" s="79" t="s">
        <v>116</v>
      </c>
      <c r="H37" s="84"/>
    </row>
    <row r="38" spans="1:8" ht="17.25" customHeight="1">
      <c r="A38" s="59" t="s">
        <v>21</v>
      </c>
      <c r="B38" s="60" t="s">
        <v>22</v>
      </c>
      <c r="C38" s="61">
        <f>C39</f>
        <v>903.5</v>
      </c>
      <c r="D38" s="61">
        <f>D39</f>
        <v>785.6</v>
      </c>
      <c r="E38" s="61">
        <f>E39</f>
        <v>602.4</v>
      </c>
      <c r="F38" s="62">
        <f t="shared" si="0"/>
        <v>76.680244399185327</v>
      </c>
      <c r="G38" s="62">
        <f t="shared" si="1"/>
        <v>66.674045379081349</v>
      </c>
      <c r="H38" s="84"/>
    </row>
    <row r="39" spans="1:8" ht="15.75" customHeight="1">
      <c r="A39" s="43" t="s">
        <v>23</v>
      </c>
      <c r="B39" s="34" t="s">
        <v>24</v>
      </c>
      <c r="C39" s="37">
        <v>903.5</v>
      </c>
      <c r="D39" s="37">
        <v>785.6</v>
      </c>
      <c r="E39" s="37">
        <v>602.4</v>
      </c>
      <c r="F39" s="42">
        <f t="shared" si="0"/>
        <v>76.680244399185327</v>
      </c>
      <c r="G39" s="79">
        <f t="shared" si="1"/>
        <v>66.674045379081349</v>
      </c>
      <c r="H39" s="84"/>
    </row>
    <row r="40" spans="1:8" s="21" customFormat="1" ht="15.75" customHeight="1">
      <c r="A40" s="73" t="s">
        <v>101</v>
      </c>
      <c r="B40" s="60" t="s">
        <v>102</v>
      </c>
      <c r="C40" s="61">
        <f>C41</f>
        <v>0</v>
      </c>
      <c r="D40" s="61">
        <f t="shared" ref="D40:F40" si="4">D41</f>
        <v>4.5</v>
      </c>
      <c r="E40" s="61">
        <f t="shared" si="4"/>
        <v>4.5</v>
      </c>
      <c r="F40" s="62">
        <f t="shared" si="0"/>
        <v>100</v>
      </c>
      <c r="G40" s="52">
        <v>0</v>
      </c>
      <c r="H40" s="84"/>
    </row>
    <row r="41" spans="1:8" s="21" customFormat="1" ht="27" customHeight="1">
      <c r="A41" s="74" t="s">
        <v>100</v>
      </c>
      <c r="B41" s="34" t="s">
        <v>103</v>
      </c>
      <c r="C41" s="37">
        <v>0</v>
      </c>
      <c r="D41" s="37">
        <v>4.5</v>
      </c>
      <c r="E41" s="37">
        <v>4.5</v>
      </c>
      <c r="F41" s="42">
        <f t="shared" ref="F41" si="5">E41/D41*100</f>
        <v>100</v>
      </c>
      <c r="G41" s="86">
        <v>0</v>
      </c>
      <c r="H41" s="84"/>
    </row>
    <row r="42" spans="1:8" ht="16.5" customHeight="1">
      <c r="A42" s="59" t="s">
        <v>73</v>
      </c>
      <c r="B42" s="60" t="s">
        <v>25</v>
      </c>
      <c r="C42" s="61">
        <f>C43</f>
        <v>4135.5</v>
      </c>
      <c r="D42" s="61">
        <f>D43</f>
        <v>4457.8999999999996</v>
      </c>
      <c r="E42" s="61">
        <f>E43</f>
        <v>2473.4</v>
      </c>
      <c r="F42" s="62">
        <f t="shared" si="0"/>
        <v>55.483523632203514</v>
      </c>
      <c r="G42" s="62">
        <f t="shared" si="1"/>
        <v>59.808971103856855</v>
      </c>
      <c r="H42" s="5"/>
    </row>
    <row r="43" spans="1:8" ht="16.5" customHeight="1">
      <c r="A43" s="43" t="s">
        <v>26</v>
      </c>
      <c r="B43" s="34" t="s">
        <v>27</v>
      </c>
      <c r="C43" s="37">
        <v>4135.5</v>
      </c>
      <c r="D43" s="37">
        <v>4457.8999999999996</v>
      </c>
      <c r="E43" s="37">
        <v>2473.4</v>
      </c>
      <c r="F43" s="79">
        <f t="shared" si="0"/>
        <v>55.483523632203514</v>
      </c>
      <c r="G43" s="79">
        <f t="shared" si="1"/>
        <v>59.808971103856855</v>
      </c>
      <c r="H43" s="5"/>
    </row>
    <row r="44" spans="1:8" ht="27" customHeight="1">
      <c r="A44" s="32" t="s">
        <v>28</v>
      </c>
      <c r="B44" s="36"/>
      <c r="C44" s="70">
        <f>C5-C27</f>
        <v>784.5</v>
      </c>
      <c r="D44" s="37">
        <f>D5-D27</f>
        <v>-737.29999999999927</v>
      </c>
      <c r="E44" s="37">
        <f>E5-E27</f>
        <v>-123.5</v>
      </c>
      <c r="F44" s="38"/>
      <c r="G44" s="38"/>
    </row>
    <row r="45" spans="1:8" ht="17.25" customHeight="1">
      <c r="A45" s="63" t="s">
        <v>29</v>
      </c>
      <c r="B45" s="64"/>
      <c r="C45" s="71">
        <f t="shared" ref="C45" si="6">C51+C47</f>
        <v>-784.5</v>
      </c>
      <c r="D45" s="65">
        <f t="shared" ref="D45:E45" si="7">D51+D47</f>
        <v>737.29999999999927</v>
      </c>
      <c r="E45" s="65">
        <f t="shared" si="7"/>
        <v>123.5</v>
      </c>
      <c r="F45" s="65"/>
      <c r="G45" s="65"/>
    </row>
    <row r="46" spans="1:8" ht="15.75" customHeight="1">
      <c r="A46" s="43" t="s">
        <v>3</v>
      </c>
      <c r="B46" s="34"/>
      <c r="C46" s="70"/>
      <c r="D46" s="44"/>
      <c r="E46" s="44"/>
      <c r="F46" s="44"/>
      <c r="G46" s="44"/>
    </row>
    <row r="47" spans="1:8" s="14" customFormat="1" ht="29.25" hidden="1" customHeight="1">
      <c r="A47" s="45" t="s">
        <v>79</v>
      </c>
      <c r="B47" s="46" t="s">
        <v>77</v>
      </c>
      <c r="C47" s="72">
        <f>C48</f>
        <v>0</v>
      </c>
      <c r="D47" s="41">
        <f>D48</f>
        <v>0</v>
      </c>
      <c r="E47" s="41">
        <f>E48</f>
        <v>0</v>
      </c>
      <c r="F47" s="44"/>
      <c r="G47" s="44"/>
    </row>
    <row r="48" spans="1:8" s="14" customFormat="1" ht="41.25" hidden="1" customHeight="1">
      <c r="A48" s="45" t="s">
        <v>80</v>
      </c>
      <c r="B48" s="46" t="s">
        <v>78</v>
      </c>
      <c r="C48" s="72">
        <f>C49+C50</f>
        <v>0</v>
      </c>
      <c r="D48" s="41">
        <f>D49+D50</f>
        <v>0</v>
      </c>
      <c r="E48" s="41">
        <f>E49+E50</f>
        <v>0</v>
      </c>
      <c r="F48" s="44"/>
      <c r="G48" s="44"/>
    </row>
    <row r="49" spans="1:7" s="14" customFormat="1" ht="52.5" hidden="1" customHeight="1">
      <c r="A49" s="45" t="s">
        <v>81</v>
      </c>
      <c r="B49" s="46" t="s">
        <v>83</v>
      </c>
      <c r="C49" s="72">
        <v>0</v>
      </c>
      <c r="D49" s="41">
        <v>0</v>
      </c>
      <c r="E49" s="41">
        <v>0</v>
      </c>
      <c r="F49" s="44"/>
      <c r="G49" s="44"/>
    </row>
    <row r="50" spans="1:7" s="14" customFormat="1" ht="54" hidden="1" customHeight="1">
      <c r="A50" s="45" t="s">
        <v>82</v>
      </c>
      <c r="B50" s="46" t="s">
        <v>84</v>
      </c>
      <c r="C50" s="72">
        <v>0</v>
      </c>
      <c r="D50" s="41">
        <v>0</v>
      </c>
      <c r="E50" s="41">
        <v>0</v>
      </c>
      <c r="F50" s="44"/>
      <c r="G50" s="44"/>
    </row>
    <row r="51" spans="1:7" ht="27.75" customHeight="1">
      <c r="A51" s="43" t="s">
        <v>30</v>
      </c>
      <c r="B51" s="34" t="s">
        <v>31</v>
      </c>
      <c r="C51" s="70">
        <f>C53+C52</f>
        <v>-784.5</v>
      </c>
      <c r="D51" s="44">
        <f t="shared" ref="D51" si="8">D53+D52</f>
        <v>737.29999999999927</v>
      </c>
      <c r="E51" s="44">
        <f>E53+E52</f>
        <v>123.5</v>
      </c>
      <c r="F51" s="44"/>
      <c r="G51" s="44"/>
    </row>
    <row r="52" spans="1:7" ht="26.25" customHeight="1">
      <c r="A52" s="43" t="s">
        <v>32</v>
      </c>
      <c r="B52" s="34" t="s">
        <v>33</v>
      </c>
      <c r="C52" s="83">
        <v>-10288.200000000001</v>
      </c>
      <c r="D52" s="44">
        <v>-18239.8</v>
      </c>
      <c r="E52" s="44">
        <v>-13235.7</v>
      </c>
      <c r="F52" s="44"/>
      <c r="G52" s="44"/>
    </row>
    <row r="53" spans="1:7" ht="27.75" customHeight="1">
      <c r="A53" s="43" t="s">
        <v>34</v>
      </c>
      <c r="B53" s="34" t="s">
        <v>35</v>
      </c>
      <c r="C53" s="83">
        <v>9503.7000000000007</v>
      </c>
      <c r="D53" s="44">
        <v>18977.099999999999</v>
      </c>
      <c r="E53" s="44">
        <v>13359.2</v>
      </c>
      <c r="F53" s="44"/>
      <c r="G53" s="44"/>
    </row>
    <row r="54" spans="1:7" ht="12" customHeight="1">
      <c r="A54" s="24"/>
      <c r="B54" s="24"/>
      <c r="C54" s="24"/>
      <c r="D54" s="24"/>
      <c r="E54" s="24"/>
      <c r="F54" s="24"/>
      <c r="G54" s="24"/>
    </row>
    <row r="55" spans="1:7" hidden="1">
      <c r="A55" s="24"/>
      <c r="B55" s="24"/>
      <c r="C55" s="24"/>
      <c r="D55" s="24"/>
      <c r="E55" s="24"/>
      <c r="F55" s="24"/>
      <c r="G55" s="24"/>
    </row>
    <row r="56" spans="1:7" ht="15.75" customHeight="1">
      <c r="A56" s="91" t="s">
        <v>42</v>
      </c>
      <c r="B56" s="91"/>
      <c r="C56" s="91"/>
      <c r="D56" s="91"/>
      <c r="E56" s="91"/>
      <c r="F56" s="91"/>
      <c r="G56" s="91"/>
    </row>
  </sheetData>
  <mergeCells count="2">
    <mergeCell ref="A56:G56"/>
    <mergeCell ref="A2:G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5" sqref="A5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92" t="s">
        <v>109</v>
      </c>
      <c r="B2" s="91"/>
      <c r="C2" s="91"/>
      <c r="D2" s="91"/>
      <c r="E2" s="91"/>
      <c r="F2" s="91"/>
      <c r="G2" s="91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1" t="s">
        <v>36</v>
      </c>
      <c r="B4" s="11" t="s">
        <v>37</v>
      </c>
      <c r="C4" s="11" t="s">
        <v>110</v>
      </c>
      <c r="D4" s="11" t="s">
        <v>111</v>
      </c>
      <c r="E4" s="11" t="s">
        <v>112</v>
      </c>
      <c r="F4" s="11" t="s">
        <v>92</v>
      </c>
      <c r="G4" s="11" t="s">
        <v>91</v>
      </c>
    </row>
    <row r="5" spans="1:10" ht="83.25" customHeight="1">
      <c r="A5" s="12" t="s">
        <v>38</v>
      </c>
      <c r="B5" s="81">
        <v>5.5</v>
      </c>
      <c r="C5" s="82">
        <v>2117.1</v>
      </c>
      <c r="D5" s="82">
        <v>3154.8</v>
      </c>
      <c r="E5" s="82">
        <v>2040.7</v>
      </c>
      <c r="F5" s="82">
        <f>E5/D5*100</f>
        <v>64.685558514010395</v>
      </c>
      <c r="G5" s="82">
        <f>E5/C5*100</f>
        <v>96.391289972131702</v>
      </c>
    </row>
    <row r="6" spans="1:10" ht="65.25" customHeight="1">
      <c r="A6" s="13" t="s">
        <v>39</v>
      </c>
      <c r="B6" s="81">
        <v>3.25</v>
      </c>
      <c r="C6" s="82">
        <v>1427.1</v>
      </c>
      <c r="D6" s="82">
        <v>2779.3</v>
      </c>
      <c r="E6" s="82">
        <v>1258.4000000000001</v>
      </c>
      <c r="F6" s="82">
        <f>E6/D6*100</f>
        <v>45.277587881840752</v>
      </c>
      <c r="G6" s="82">
        <f>E6/C6*100</f>
        <v>88.178824188914589</v>
      </c>
      <c r="J6" s="1" t="s">
        <v>43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91" t="s">
        <v>41</v>
      </c>
      <c r="B10" s="91"/>
      <c r="C10" s="91"/>
      <c r="D10" s="91"/>
      <c r="E10" s="91"/>
      <c r="F10" s="91"/>
      <c r="G10" s="91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9" sqref="F9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92" t="s">
        <v>113</v>
      </c>
      <c r="B2" s="91"/>
      <c r="C2" s="91"/>
      <c r="D2" s="91"/>
      <c r="E2" s="91"/>
      <c r="F2" s="91"/>
    </row>
    <row r="3" spans="1:7">
      <c r="A3" s="8"/>
      <c r="B3" s="8"/>
      <c r="C3" s="8"/>
      <c r="D3" s="8"/>
      <c r="E3" s="8"/>
      <c r="F3" s="9"/>
    </row>
    <row r="4" spans="1:7" ht="81" customHeight="1">
      <c r="A4" s="7" t="s">
        <v>62</v>
      </c>
      <c r="B4" s="26" t="s">
        <v>110</v>
      </c>
      <c r="C4" s="26" t="s">
        <v>111</v>
      </c>
      <c r="D4" s="26" t="s">
        <v>112</v>
      </c>
      <c r="E4" s="26" t="s">
        <v>92</v>
      </c>
      <c r="F4" s="26" t="s">
        <v>91</v>
      </c>
    </row>
    <row r="5" spans="1:7" s="3" customFormat="1" ht="73.5" customHeight="1">
      <c r="A5" s="16" t="s">
        <v>72</v>
      </c>
      <c r="B5" s="89">
        <v>0</v>
      </c>
      <c r="C5" s="89">
        <v>2</v>
      </c>
      <c r="D5" s="89">
        <v>0</v>
      </c>
      <c r="E5" s="88">
        <f t="shared" ref="E5:E9" si="0">D5/C5*100</f>
        <v>0</v>
      </c>
      <c r="F5" s="88">
        <v>0</v>
      </c>
    </row>
    <row r="6" spans="1:7" ht="63.75" customHeight="1">
      <c r="A6" s="15" t="s">
        <v>64</v>
      </c>
      <c r="B6" s="88">
        <v>903.5</v>
      </c>
      <c r="C6" s="88">
        <v>785.6</v>
      </c>
      <c r="D6" s="88">
        <v>602.4</v>
      </c>
      <c r="E6" s="88">
        <f t="shared" si="0"/>
        <v>76.680244399185327</v>
      </c>
      <c r="F6" s="88">
        <f t="shared" ref="F6:F9" si="1">D6/B6*100</f>
        <v>66.674045379081349</v>
      </c>
    </row>
    <row r="7" spans="1:7" s="4" customFormat="1" ht="87.75" customHeight="1">
      <c r="A7" s="17" t="s">
        <v>94</v>
      </c>
      <c r="B7" s="88">
        <v>740.8</v>
      </c>
      <c r="C7" s="88">
        <v>8462.2999999999993</v>
      </c>
      <c r="D7" s="88">
        <v>6716.5</v>
      </c>
      <c r="E7" s="88">
        <f t="shared" si="0"/>
        <v>79.369674911076189</v>
      </c>
      <c r="F7" s="85" t="s">
        <v>115</v>
      </c>
      <c r="G7" s="80"/>
    </row>
    <row r="8" spans="1:7" ht="63" customHeight="1">
      <c r="A8" s="17" t="s">
        <v>85</v>
      </c>
      <c r="B8" s="88">
        <v>4135.5</v>
      </c>
      <c r="C8" s="88">
        <v>4457.8999999999996</v>
      </c>
      <c r="D8" s="88">
        <v>2473.4</v>
      </c>
      <c r="E8" s="88">
        <f t="shared" si="0"/>
        <v>55.483523632203514</v>
      </c>
      <c r="F8" s="88">
        <f t="shared" si="1"/>
        <v>59.808971103856855</v>
      </c>
      <c r="G8" s="4"/>
    </row>
    <row r="9" spans="1:7" ht="33" customHeight="1">
      <c r="A9" s="10" t="s">
        <v>63</v>
      </c>
      <c r="B9" s="90">
        <f t="shared" ref="B9" si="2">B6+B8+B5+B7</f>
        <v>5779.8</v>
      </c>
      <c r="C9" s="90">
        <f>C6+C8+C5+C7</f>
        <v>13707.8</v>
      </c>
      <c r="D9" s="90">
        <f t="shared" ref="D9" si="3">D6+D8+D5+D7</f>
        <v>9792.2999999999993</v>
      </c>
      <c r="E9" s="90">
        <f t="shared" si="0"/>
        <v>71.43597076117247</v>
      </c>
      <c r="F9" s="90">
        <f t="shared" si="1"/>
        <v>169.42281739852589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91" t="s">
        <v>41</v>
      </c>
      <c r="B12" s="91"/>
      <c r="C12" s="91"/>
      <c r="D12" s="91"/>
      <c r="E12" s="91"/>
      <c r="F12" s="91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2025-10-24T10:46:00Z</cp:lastPrinted>
  <dcterms:created xsi:type="dcterms:W3CDTF">2017-04-17T10:25:39Z</dcterms:created>
  <dcterms:modified xsi:type="dcterms:W3CDTF">2025-10-24T11:19:49Z</dcterms:modified>
</cp:coreProperties>
</file>