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010" yWindow="-135" windowWidth="15075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1'!$A$2:$G$61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5"/>
  <c r="G16"/>
  <c r="G17"/>
  <c r="G19"/>
  <c r="G22"/>
  <c r="G25"/>
  <c r="G26"/>
  <c r="G27"/>
  <c r="G28"/>
  <c r="G29"/>
  <c r="G30"/>
  <c r="G31"/>
  <c r="G33"/>
  <c r="G34"/>
  <c r="G35"/>
  <c r="G38"/>
  <c r="G39"/>
  <c r="G40"/>
  <c r="G41"/>
  <c r="G42"/>
  <c r="G47"/>
  <c r="G48"/>
  <c r="F7"/>
  <c r="F8"/>
  <c r="F9"/>
  <c r="F10"/>
  <c r="F11"/>
  <c r="F12"/>
  <c r="F13"/>
  <c r="F14"/>
  <c r="F15"/>
  <c r="F17"/>
  <c r="F18"/>
  <c r="F20"/>
  <c r="F21"/>
  <c r="F22"/>
  <c r="F23"/>
  <c r="F24"/>
  <c r="F25"/>
  <c r="F26"/>
  <c r="F27"/>
  <c r="F28"/>
  <c r="F29"/>
  <c r="F30"/>
  <c r="F31"/>
  <c r="F33"/>
  <c r="F34"/>
  <c r="F36"/>
  <c r="F37"/>
  <c r="F38"/>
  <c r="F39"/>
  <c r="F40"/>
  <c r="F41"/>
  <c r="F42"/>
  <c r="F43"/>
  <c r="F44"/>
  <c r="F45"/>
  <c r="F46"/>
  <c r="F47"/>
  <c r="F48"/>
  <c r="C31"/>
  <c r="E31"/>
  <c r="D31"/>
  <c r="D33"/>
  <c r="E45"/>
  <c r="D45"/>
  <c r="E7"/>
  <c r="D26"/>
  <c r="E33"/>
  <c r="C33"/>
  <c r="C17"/>
  <c r="E7" i="3"/>
  <c r="E8"/>
  <c r="F7"/>
  <c r="F8"/>
  <c r="D20" i="1"/>
  <c r="E20"/>
  <c r="C20"/>
  <c r="C8"/>
  <c r="E23"/>
  <c r="D23"/>
  <c r="E17"/>
  <c r="D17"/>
  <c r="C56"/>
  <c r="D40"/>
  <c r="E40"/>
  <c r="C40"/>
  <c r="C43"/>
  <c r="C13"/>
  <c r="C28"/>
  <c r="C26"/>
  <c r="C23"/>
  <c r="C11"/>
  <c r="D13"/>
  <c r="E28"/>
  <c r="D28"/>
  <c r="E26"/>
  <c r="E13"/>
  <c r="E11"/>
  <c r="D11"/>
  <c r="E8"/>
  <c r="D8"/>
  <c r="E5" i="3"/>
  <c r="B9"/>
  <c r="C53" i="1"/>
  <c r="C52" s="1"/>
  <c r="C47"/>
  <c r="C38"/>
  <c r="C9" i="3"/>
  <c r="E53" i="1"/>
  <c r="E52" s="1"/>
  <c r="D53"/>
  <c r="D52" s="1"/>
  <c r="E38"/>
  <c r="E47"/>
  <c r="E43"/>
  <c r="C7" l="1"/>
  <c r="E22"/>
  <c r="D7"/>
  <c r="C22"/>
  <c r="D22"/>
  <c r="C50"/>
  <c r="D5" l="1"/>
  <c r="C5"/>
  <c r="C49" s="1"/>
  <c r="E5"/>
  <c r="E49" s="1"/>
  <c r="D47"/>
  <c r="D43"/>
  <c r="D38"/>
  <c r="G6" i="2"/>
  <c r="F6"/>
  <c r="D9" i="3"/>
  <c r="G5" i="2"/>
  <c r="F9" i="3" l="1"/>
  <c r="E9"/>
  <c r="D49" i="1"/>
  <c r="G5"/>
  <c r="F5"/>
  <c r="E56"/>
  <c r="E50" s="1"/>
  <c r="E6" i="3" l="1"/>
  <c r="D56" i="1" l="1"/>
  <c r="D50" s="1"/>
  <c r="F5" i="2"/>
</calcChain>
</file>

<file path=xl/sharedStrings.xml><?xml version="1.0" encoding="utf-8"?>
<sst xmlns="http://schemas.openxmlformats.org/spreadsheetml/2006/main" count="137" uniqueCount="128">
  <si>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</si>
  <si>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</si>
  <si>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</si>
  <si>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</si>
  <si>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</si>
  <si>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</si>
  <si>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</si>
  <si>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</si>
  <si>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</si>
  <si>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</si>
  <si>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</si>
  <si>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</si>
  <si>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</si>
  <si>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</si>
  <si>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</si>
  <si>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</si>
  <si>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</si>
  <si>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</si>
  <si>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</si>
  <si>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</si>
  <si>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</si>
  <si>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</si>
  <si>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</si>
  <si>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</si>
  <si>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</si>
  <si>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</si>
  <si>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</si>
  <si>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</si>
  <si>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</si>
  <si>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</si>
  <si>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</si>
  <si>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</si>
  <si>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</si>
  <si>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</si>
  <si>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</si>
  <si>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</si>
  <si>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</si>
  <si>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</si>
  <si>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</si>
  <si>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</si>
  <si>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</si>
  <si>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</si>
  <si>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</si>
  <si>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</si>
  <si>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</si>
  <si>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</si>
  <si>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</si>
  <si>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</si>
  <si>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</si>
  <si>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</si>
  <si>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</si>
  <si>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</si>
  <si>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</si>
  <si>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</si>
  <si>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</si>
  <si>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</si>
  <si>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</si>
  <si>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</si>
  <si>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</si>
  <si>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</si>
  <si>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</si>
  <si>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</si>
  <si>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</si>
  <si>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</si>
  <si>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</si>
  <si>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</si>
  <si>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</si>
  <si>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</si>
  <si>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</si>
  <si>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</si>
  <si>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</si>
  <si>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</si>
  <si>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</si>
  <si>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</si>
  <si>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</si>
  <si>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</si>
  <si>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</si>
  <si>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% исполнения 2023 года к 2022 году</t>
  </si>
  <si>
    <t>% исполнения плана 2023 года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</si>
  <si>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</si>
  <si>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</si>
  <si>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</si>
  <si>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</si>
  <si>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</si>
  <si>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</si>
  <si>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</si>
  <si>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</si>
  <si>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</si>
  <si>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</si>
  <si>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</si>
  <si>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</si>
  <si>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</si>
  <si>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111090000000000120</t>
  </si>
  <si>
    <t>Субсидии бюджетам бюджетной системы Российской Федерации (межбюджетные субсидии)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</si>
  <si>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</si>
  <si>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</si>
  <si>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11100000000000000</t>
  </si>
  <si>
    <t>Безвозмездные поступления юридических лиц</t>
  </si>
  <si>
    <t>20405099100000150</t>
  </si>
  <si>
    <t>Другие вопросы в области национальной экономики</t>
  </si>
  <si>
    <t>00 0412 0000000000 000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</si>
  <si>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 за исключением земельных участков бюджетных и автономных учреждений)
</t>
  </si>
  <si>
    <t>11105020000000110</t>
  </si>
  <si>
    <t>Прочие доходы от использовании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предприйтий, в том числе казенных)</t>
  </si>
  <si>
    <t>Прочие неналоговые доходы</t>
  </si>
  <si>
    <t>117000000000000000</t>
  </si>
  <si>
    <t>Инициативные платежи</t>
  </si>
  <si>
    <t>117150000000000150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</si>
  <si>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октября 2024 года     
</t>
  </si>
  <si>
    <t>Исполнено на 1 октября 2023 г.</t>
  </si>
  <si>
    <t>Утвержденные бюджетные назначения на                        1 октября 2024 г.</t>
  </si>
  <si>
    <t>Исполнено на 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</si>
  <si>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октября 2024 года     
</t>
  </si>
  <si>
    <t>Исполнено на 1 октября 2023 г. (тыс.руб)</t>
  </si>
  <si>
    <t>Утвержденные бюджетные назначения на           1 октября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</si>
  <si>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</si>
  <si>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Утвержденные бюджетные назначения на           1 октября 2024 г. (тыс.руб)</t>
  </si>
  <si>
    <t>Исполнено на 1 октября 2024 г. (тыс.руб)</t>
  </si>
  <si>
    <t>Обеспечение проведения выборов и референдумов</t>
  </si>
  <si>
    <t>00 0107 0000000000 000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</si>
  <si>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</si>
  <si>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</si>
  <si>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</si>
  <si>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00 0505 0000000000 000</t>
  </si>
  <si>
    <t>св. 27,4 раза</t>
  </si>
  <si>
    <t>св. 22,1 раза</t>
  </si>
  <si>
    <t>св. 24,8 раза</t>
  </si>
  <si>
    <t>св. 2,4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</si>
</sst>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>
      <alignment horizontal="center"/>
    </xf>
    <xf numFmtId="0" fontId="3" fillId="0" borderId="4">
      <alignment horizontal="center"/>
    </xf>
    <xf numFmtId="0" fontId="9" fillId="0" borderId="0">
      <alignment horizontal="right"/>
    </xf>
    <xf numFmtId="0" fontId="8" fillId="0" borderId="0"/>
    <xf numFmtId="0" fontId="10" fillId="0" borderId="0"/>
    <xf numFmtId="0" fontId="10" fillId="0" borderId="5"/>
    <xf numFmtId="0" fontId="3" fillId="0" borderId="6">
      <alignment horizontal="center"/>
    </xf>
    <xf numFmtId="0" fontId="9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9" fillId="0" borderId="10">
      <alignment horizontal="right"/>
    </xf>
    <xf numFmtId="0" fontId="11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8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7" fillId="0" borderId="16"/>
    <xf numFmtId="0" fontId="7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8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7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7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7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7" fillId="0" borderId="10"/>
    <xf numFmtId="0" fontId="11" fillId="0" borderId="13"/>
    <xf numFmtId="0" fontId="11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2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7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7" fillId="0" borderId="13">
      <alignment horizontal="left"/>
    </xf>
    <xf numFmtId="0" fontId="7" fillId="0" borderId="32">
      <alignment horizontal="left" wrapText="1"/>
    </xf>
    <xf numFmtId="0" fontId="7" fillId="0" borderId="32">
      <alignment horizontal="left"/>
    </xf>
    <xf numFmtId="0" fontId="3" fillId="0" borderId="32"/>
    <xf numFmtId="49" fontId="7" fillId="0" borderId="32"/>
    <xf numFmtId="49" fontId="7" fillId="0" borderId="32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/>
    <xf numFmtId="49" fontId="7" fillId="0" borderId="0"/>
    <xf numFmtId="49" fontId="7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2" fillId="0" borderId="0">
      <alignment horizontal="left"/>
    </xf>
    <xf numFmtId="49" fontId="7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7" fillId="0" borderId="15">
      <alignment horizontal="left"/>
    </xf>
    <xf numFmtId="0" fontId="6" fillId="0" borderId="0"/>
    <xf numFmtId="0" fontId="11" fillId="0" borderId="4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13"/>
    <xf numFmtId="0" fontId="11" fillId="0" borderId="4"/>
    <xf numFmtId="0" fontId="5" fillId="0" borderId="0"/>
    <xf numFmtId="0" fontId="13" fillId="0" borderId="0"/>
    <xf numFmtId="0" fontId="7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7" fillId="0" borderId="4"/>
    <xf numFmtId="49" fontId="3" fillId="0" borderId="0">
      <alignment horizontal="left"/>
    </xf>
    <xf numFmtId="0" fontId="12" fillId="0" borderId="0">
      <alignment horizontal="left"/>
    </xf>
    <xf numFmtId="0" fontId="7" fillId="0" borderId="0">
      <alignment horizontal="center"/>
    </xf>
    <xf numFmtId="0" fontId="14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7" fillId="0" borderId="0"/>
    <xf numFmtId="0" fontId="7" fillId="0" borderId="0">
      <alignment horizontal="left" wrapText="1"/>
    </xf>
    <xf numFmtId="49" fontId="7" fillId="0" borderId="32"/>
    <xf numFmtId="0" fontId="3" fillId="0" borderId="32"/>
    <xf numFmtId="0" fontId="7" fillId="0" borderId="32">
      <alignment horizontal="left"/>
    </xf>
    <xf numFmtId="0" fontId="7" fillId="0" borderId="32">
      <alignment horizontal="left" wrapText="1"/>
    </xf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" fillId="0" borderId="15">
      <alignment horizontal="left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9" fillId="0" borderId="0">
      <alignment horizontal="right"/>
    </xf>
    <xf numFmtId="0" fontId="9" fillId="0" borderId="7">
      <alignment horizontal="right"/>
    </xf>
    <xf numFmtId="0" fontId="9" fillId="0" borderId="10">
      <alignment horizontal="right"/>
    </xf>
    <xf numFmtId="0" fontId="11" fillId="0" borderId="0"/>
    <xf numFmtId="0" fontId="11" fillId="0" borderId="13"/>
    <xf numFmtId="0" fontId="11" fillId="0" borderId="32"/>
    <xf numFmtId="0" fontId="6" fillId="0" borderId="0"/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13" fillId="0" borderId="0"/>
    <xf numFmtId="0" fontId="11" fillId="0" borderId="4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" fillId="0" borderId="32">
      <alignment horizontal="left" wrapText="1"/>
    </xf>
    <xf numFmtId="0" fontId="7" fillId="0" borderId="32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4" fillId="0" borderId="13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" fillId="0" borderId="0" xfId="0" applyFont="1"/>
    <xf numFmtId="165" fontId="20" fillId="0" borderId="1" xfId="4" applyNumberFormat="1" applyFont="1" applyFill="1" applyBorder="1" applyAlignment="1" applyProtection="1">
      <alignment vertical="top" wrapText="1"/>
      <protection hidden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1" xfId="3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top" wrapText="1"/>
    </xf>
    <xf numFmtId="0" fontId="18" fillId="0" borderId="1" xfId="0" applyFont="1" applyBorder="1" applyAlignment="1">
      <alignment vertical="top" wrapText="1"/>
    </xf>
    <xf numFmtId="0" fontId="18" fillId="0" borderId="3" xfId="0" applyFont="1" applyFill="1" applyBorder="1" applyAlignment="1">
      <alignment vertical="top" wrapText="1"/>
    </xf>
    <xf numFmtId="3" fontId="18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21" fillId="0" borderId="1" xfId="0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49" fontId="21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49" fontId="2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0" fontId="22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1" fillId="0" borderId="0" xfId="0" applyFont="1"/>
    <xf numFmtId="164" fontId="1" fillId="0" borderId="0" xfId="0" applyNumberFormat="1" applyFont="1"/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opLeftCell="B32" workbookViewId="0">
      <selection activeCell="F17" sqref="F17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61" t="s">
        <v>108</v>
      </c>
      <c r="B2" s="60"/>
      <c r="C2" s="60"/>
      <c r="D2" s="60"/>
      <c r="E2" s="60"/>
      <c r="F2" s="60"/>
      <c r="G2" s="60"/>
    </row>
    <row r="3" spans="1:8" ht="9.75" customHeight="1">
      <c r="A3" s="21"/>
      <c r="B3" s="21"/>
      <c r="C3" s="21"/>
      <c r="D3" s="21"/>
      <c r="E3" s="21"/>
      <c r="F3" s="21"/>
      <c r="G3" s="22" t="s">
        <v>40</v>
      </c>
    </row>
    <row r="4" spans="1:8" ht="66.75" customHeight="1">
      <c r="A4" s="20" t="s">
        <v>0</v>
      </c>
      <c r="B4" s="20" t="s">
        <v>1</v>
      </c>
      <c r="C4" s="20" t="s">
        <v>109</v>
      </c>
      <c r="D4" s="20" t="s">
        <v>110</v>
      </c>
      <c r="E4" s="20" t="s">
        <v>111</v>
      </c>
      <c r="F4" s="23" t="s">
        <v>89</v>
      </c>
      <c r="G4" s="23" t="s">
        <v>90</v>
      </c>
    </row>
    <row r="5" spans="1:8" ht="18" customHeight="1">
      <c r="A5" s="24" t="s">
        <v>2</v>
      </c>
      <c r="B5" s="25"/>
      <c r="C5" s="62">
        <f>C7+C22</f>
        <v>16039.6</v>
      </c>
      <c r="D5" s="78">
        <f>D7+D22</f>
        <v>20974.799999999999</v>
      </c>
      <c r="E5" s="78">
        <f>E7+E22</f>
        <v>9942.7000000000007</v>
      </c>
      <c r="F5" s="78">
        <f t="shared" ref="F5:F48" si="0">E5/D5*100</f>
        <v>47.403074165188706</v>
      </c>
      <c r="G5" s="78">
        <f t="shared" ref="G5:G48" si="1">E5/C5*100</f>
        <v>61.988453577395951</v>
      </c>
      <c r="H5" s="5"/>
    </row>
    <row r="6" spans="1:8" ht="15" customHeight="1">
      <c r="A6" s="26" t="s">
        <v>3</v>
      </c>
      <c r="B6" s="27"/>
      <c r="C6" s="63"/>
      <c r="D6" s="73"/>
      <c r="E6" s="73"/>
      <c r="F6" s="78"/>
      <c r="G6" s="78"/>
      <c r="H6" s="5"/>
    </row>
    <row r="7" spans="1:8" ht="20.25" customHeight="1">
      <c r="A7" s="28" t="s">
        <v>44</v>
      </c>
      <c r="B7" s="29">
        <v>1E+16</v>
      </c>
      <c r="C7" s="64">
        <f>C8+C10+C11+C13+C16+C17+C20</f>
        <v>3632.6</v>
      </c>
      <c r="D7" s="84">
        <f>D8+D10+D11+D13+D17+D20</f>
        <v>6099.9000000000005</v>
      </c>
      <c r="E7" s="84">
        <f>E8+E10+E11+E13+E17+E20</f>
        <v>4155.5000000000009</v>
      </c>
      <c r="F7" s="84">
        <f t="shared" si="0"/>
        <v>68.124067607665708</v>
      </c>
      <c r="G7" s="84">
        <f t="shared" si="1"/>
        <v>114.39464846115732</v>
      </c>
      <c r="H7" s="5"/>
    </row>
    <row r="8" spans="1:8" ht="18" customHeight="1">
      <c r="A8" s="28" t="s">
        <v>45</v>
      </c>
      <c r="B8" s="29">
        <v>1.01E+16</v>
      </c>
      <c r="C8" s="63">
        <f>C9</f>
        <v>899.6</v>
      </c>
      <c r="D8" s="73">
        <f>D9</f>
        <v>911.5</v>
      </c>
      <c r="E8" s="73">
        <f>E9</f>
        <v>515.20000000000005</v>
      </c>
      <c r="F8" s="84">
        <f t="shared" si="0"/>
        <v>56.522216127262759</v>
      </c>
      <c r="G8" s="84">
        <f t="shared" si="1"/>
        <v>57.269897732325482</v>
      </c>
      <c r="H8" s="47"/>
    </row>
    <row r="9" spans="1:8" ht="20.25" customHeight="1">
      <c r="A9" s="28" t="s">
        <v>46</v>
      </c>
      <c r="B9" s="30" t="s">
        <v>47</v>
      </c>
      <c r="C9" s="63">
        <v>899.6</v>
      </c>
      <c r="D9" s="73">
        <v>911.5</v>
      </c>
      <c r="E9" s="73">
        <v>515.20000000000005</v>
      </c>
      <c r="F9" s="84">
        <f t="shared" si="0"/>
        <v>56.522216127262759</v>
      </c>
      <c r="G9" s="84">
        <f t="shared" si="1"/>
        <v>57.269897732325482</v>
      </c>
      <c r="H9" s="47"/>
    </row>
    <row r="10" spans="1:8" ht="31.5" customHeight="1">
      <c r="A10" s="28" t="s">
        <v>76</v>
      </c>
      <c r="B10" s="29">
        <v>1.03E+16</v>
      </c>
      <c r="C10" s="63">
        <v>1655.4</v>
      </c>
      <c r="D10" s="73">
        <v>2267.8000000000002</v>
      </c>
      <c r="E10" s="73">
        <v>1621.6</v>
      </c>
      <c r="F10" s="84">
        <f t="shared" si="0"/>
        <v>71.505423758708872</v>
      </c>
      <c r="G10" s="84">
        <f t="shared" si="1"/>
        <v>97.958197414522161</v>
      </c>
      <c r="H10" s="47"/>
    </row>
    <row r="11" spans="1:8" ht="19.5" customHeight="1">
      <c r="A11" s="28" t="s">
        <v>48</v>
      </c>
      <c r="B11" s="29">
        <v>1.05E+16</v>
      </c>
      <c r="C11" s="63">
        <f>C12</f>
        <v>142.1</v>
      </c>
      <c r="D11" s="73">
        <f>D12</f>
        <v>156</v>
      </c>
      <c r="E11" s="73">
        <f>E12</f>
        <v>0.3</v>
      </c>
      <c r="F11" s="84">
        <f t="shared" si="0"/>
        <v>0.19230769230769229</v>
      </c>
      <c r="G11" s="84">
        <f t="shared" si="1"/>
        <v>0.21111893033075299</v>
      </c>
      <c r="H11" s="47"/>
    </row>
    <row r="12" spans="1:8" ht="18.75" customHeight="1">
      <c r="A12" s="28" t="s">
        <v>49</v>
      </c>
      <c r="B12" s="30" t="s">
        <v>50</v>
      </c>
      <c r="C12" s="63">
        <v>142.1</v>
      </c>
      <c r="D12" s="73">
        <v>156</v>
      </c>
      <c r="E12" s="73">
        <v>0.3</v>
      </c>
      <c r="F12" s="84">
        <f t="shared" si="0"/>
        <v>0.19230769230769229</v>
      </c>
      <c r="G12" s="84">
        <f t="shared" si="1"/>
        <v>0.21111893033075299</v>
      </c>
      <c r="H12" s="47"/>
    </row>
    <row r="13" spans="1:8" ht="18" customHeight="1">
      <c r="A13" s="28" t="s">
        <v>51</v>
      </c>
      <c r="B13" s="29">
        <v>1.06E+16</v>
      </c>
      <c r="C13" s="63">
        <f>C14+C15</f>
        <v>918.30000000000007</v>
      </c>
      <c r="D13" s="73">
        <f>D14+D15</f>
        <v>2193.9</v>
      </c>
      <c r="E13" s="73">
        <f>E14+E15</f>
        <v>1537.9</v>
      </c>
      <c r="F13" s="84">
        <f t="shared" si="0"/>
        <v>70.098910615798346</v>
      </c>
      <c r="G13" s="84">
        <f t="shared" si="1"/>
        <v>167.47250353914842</v>
      </c>
      <c r="H13" s="47"/>
    </row>
    <row r="14" spans="1:8" ht="15.75" customHeight="1">
      <c r="A14" s="28" t="s">
        <v>52</v>
      </c>
      <c r="B14" s="30" t="s">
        <v>53</v>
      </c>
      <c r="C14" s="63">
        <v>9.6999999999999993</v>
      </c>
      <c r="D14" s="73">
        <v>193</v>
      </c>
      <c r="E14" s="73">
        <v>266.2</v>
      </c>
      <c r="F14" s="84">
        <f t="shared" si="0"/>
        <v>137.92746113989637</v>
      </c>
      <c r="G14" s="84" t="s">
        <v>124</v>
      </c>
      <c r="H14" s="47"/>
    </row>
    <row r="15" spans="1:8" ht="17.25" customHeight="1">
      <c r="A15" s="28" t="s">
        <v>54</v>
      </c>
      <c r="B15" s="30" t="s">
        <v>55</v>
      </c>
      <c r="C15" s="63">
        <v>908.6</v>
      </c>
      <c r="D15" s="73">
        <v>2000.9</v>
      </c>
      <c r="E15" s="73">
        <v>1271.7</v>
      </c>
      <c r="F15" s="84">
        <f t="shared" si="0"/>
        <v>63.556399620170922</v>
      </c>
      <c r="G15" s="84">
        <f t="shared" si="1"/>
        <v>139.96257979308825</v>
      </c>
      <c r="H15" s="71"/>
    </row>
    <row r="16" spans="1:8" s="19" customFormat="1" ht="17.25" customHeight="1">
      <c r="A16" s="43" t="s">
        <v>94</v>
      </c>
      <c r="B16" s="44">
        <v>1.08E+16</v>
      </c>
      <c r="C16" s="65">
        <v>0.2</v>
      </c>
      <c r="D16" s="67">
        <v>0</v>
      </c>
      <c r="E16" s="67">
        <v>0</v>
      </c>
      <c r="F16" s="84">
        <v>0</v>
      </c>
      <c r="G16" s="84">
        <f t="shared" si="1"/>
        <v>0</v>
      </c>
      <c r="H16" s="71"/>
    </row>
    <row r="17" spans="1:8" ht="37.5" customHeight="1">
      <c r="A17" s="42" t="s">
        <v>95</v>
      </c>
      <c r="B17" s="45" t="s">
        <v>96</v>
      </c>
      <c r="C17" s="64">
        <f>C18+C19</f>
        <v>17</v>
      </c>
      <c r="D17" s="73">
        <f>D18+D19</f>
        <v>29</v>
      </c>
      <c r="E17" s="73">
        <f>E18+E19</f>
        <v>16.899999999999999</v>
      </c>
      <c r="F17" s="84">
        <f t="shared" si="0"/>
        <v>58.275862068965509</v>
      </c>
      <c r="G17" s="84">
        <f t="shared" si="1"/>
        <v>99.411764705882348</v>
      </c>
      <c r="H17" s="71"/>
    </row>
    <row r="18" spans="1:8" s="46" customFormat="1" ht="93" customHeight="1">
      <c r="A18" s="42" t="s">
        <v>101</v>
      </c>
      <c r="B18" s="56" t="s">
        <v>102</v>
      </c>
      <c r="C18" s="64">
        <v>0</v>
      </c>
      <c r="D18" s="73">
        <v>29</v>
      </c>
      <c r="E18" s="84">
        <v>0</v>
      </c>
      <c r="F18" s="84">
        <f t="shared" si="0"/>
        <v>0</v>
      </c>
      <c r="G18" s="84">
        <v>0</v>
      </c>
      <c r="H18" s="71"/>
    </row>
    <row r="19" spans="1:8" s="18" customFormat="1" ht="90" customHeight="1">
      <c r="A19" s="42" t="s">
        <v>103</v>
      </c>
      <c r="B19" s="30" t="s">
        <v>92</v>
      </c>
      <c r="C19" s="64">
        <v>17</v>
      </c>
      <c r="D19" s="73">
        <v>0</v>
      </c>
      <c r="E19" s="84">
        <v>16.899999999999999</v>
      </c>
      <c r="F19" s="84">
        <v>0</v>
      </c>
      <c r="G19" s="84">
        <f t="shared" si="1"/>
        <v>99.411764705882348</v>
      </c>
      <c r="H19" s="71"/>
    </row>
    <row r="20" spans="1:8" s="55" customFormat="1" ht="21.75" customHeight="1">
      <c r="A20" s="42" t="s">
        <v>104</v>
      </c>
      <c r="B20" s="54" t="s">
        <v>105</v>
      </c>
      <c r="C20" s="64">
        <f>C21</f>
        <v>0</v>
      </c>
      <c r="D20" s="84">
        <f t="shared" ref="D20:E20" si="2">D21</f>
        <v>541.70000000000005</v>
      </c>
      <c r="E20" s="84">
        <f t="shared" si="2"/>
        <v>463.6</v>
      </c>
      <c r="F20" s="84">
        <f t="shared" si="0"/>
        <v>85.582425696880193</v>
      </c>
      <c r="G20" s="84">
        <v>0</v>
      </c>
      <c r="H20" s="71"/>
    </row>
    <row r="21" spans="1:8" s="57" customFormat="1" ht="21.75" customHeight="1">
      <c r="A21" s="42" t="s">
        <v>106</v>
      </c>
      <c r="B21" s="54" t="s">
        <v>107</v>
      </c>
      <c r="C21" s="64">
        <v>0</v>
      </c>
      <c r="D21" s="73">
        <v>541.70000000000005</v>
      </c>
      <c r="E21" s="84">
        <v>463.6</v>
      </c>
      <c r="F21" s="84">
        <f t="shared" si="0"/>
        <v>85.582425696880193</v>
      </c>
      <c r="G21" s="84">
        <v>0</v>
      </c>
      <c r="H21" s="71"/>
    </row>
    <row r="22" spans="1:8" ht="29.25" customHeight="1">
      <c r="A22" s="28" t="s">
        <v>56</v>
      </c>
      <c r="B22" s="30" t="s">
        <v>65</v>
      </c>
      <c r="C22" s="63">
        <f>C23+C25+C26+C28+C30</f>
        <v>12407</v>
      </c>
      <c r="D22" s="73">
        <f>D23+D25+D26+D28+D30</f>
        <v>14874.9</v>
      </c>
      <c r="E22" s="73">
        <f>E23+E25+E26+E28+E30</f>
        <v>5787.2000000000007</v>
      </c>
      <c r="F22" s="84">
        <f t="shared" si="0"/>
        <v>38.905807770136278</v>
      </c>
      <c r="G22" s="84">
        <f t="shared" si="1"/>
        <v>46.644636092528415</v>
      </c>
      <c r="H22" s="71"/>
    </row>
    <row r="23" spans="1:8" ht="40.5" customHeight="1">
      <c r="A23" s="28" t="s">
        <v>71</v>
      </c>
      <c r="B23" s="30" t="s">
        <v>66</v>
      </c>
      <c r="C23" s="63">
        <f>C24</f>
        <v>84.3</v>
      </c>
      <c r="D23" s="73">
        <f>D24</f>
        <v>1892.7</v>
      </c>
      <c r="E23" s="73">
        <f>E24</f>
        <v>1862.5</v>
      </c>
      <c r="F23" s="84">
        <f t="shared" si="0"/>
        <v>98.404395836635501</v>
      </c>
      <c r="G23" s="84" t="s">
        <v>125</v>
      </c>
      <c r="H23" s="71"/>
    </row>
    <row r="24" spans="1:8" ht="42" customHeight="1">
      <c r="A24" s="28" t="s">
        <v>57</v>
      </c>
      <c r="B24" s="30" t="s">
        <v>75</v>
      </c>
      <c r="C24" s="63">
        <v>84.3</v>
      </c>
      <c r="D24" s="73">
        <v>1892.7</v>
      </c>
      <c r="E24" s="73">
        <v>1862.5</v>
      </c>
      <c r="F24" s="84">
        <f t="shared" si="0"/>
        <v>98.404395836635501</v>
      </c>
      <c r="G24" s="84" t="s">
        <v>125</v>
      </c>
      <c r="H24" s="71"/>
    </row>
    <row r="25" spans="1:8" ht="33" customHeight="1">
      <c r="A25" s="28" t="s">
        <v>93</v>
      </c>
      <c r="B25" s="31" t="s">
        <v>74</v>
      </c>
      <c r="C25" s="63">
        <v>5868</v>
      </c>
      <c r="D25" s="73">
        <v>9003.7999999999993</v>
      </c>
      <c r="E25" s="73">
        <v>437.8</v>
      </c>
      <c r="F25" s="84">
        <f t="shared" si="0"/>
        <v>4.8623914347275603</v>
      </c>
      <c r="G25" s="84">
        <f t="shared" si="1"/>
        <v>7.4608043626448532</v>
      </c>
      <c r="H25" s="71"/>
    </row>
    <row r="26" spans="1:8" ht="42" customHeight="1">
      <c r="A26" s="28" t="s">
        <v>58</v>
      </c>
      <c r="B26" s="30" t="s">
        <v>67</v>
      </c>
      <c r="C26" s="63">
        <f>C27</f>
        <v>212.6</v>
      </c>
      <c r="D26" s="73">
        <f>D27</f>
        <v>347.5</v>
      </c>
      <c r="E26" s="73">
        <f>E27</f>
        <v>231.6</v>
      </c>
      <c r="F26" s="84">
        <f t="shared" si="0"/>
        <v>66.647482014388487</v>
      </c>
      <c r="G26" s="84">
        <f t="shared" si="1"/>
        <v>108.93697083725307</v>
      </c>
      <c r="H26" s="71"/>
    </row>
    <row r="27" spans="1:8" ht="46.5" customHeight="1">
      <c r="A27" s="28" t="s">
        <v>59</v>
      </c>
      <c r="B27" s="30" t="s">
        <v>68</v>
      </c>
      <c r="C27" s="63">
        <v>212.6</v>
      </c>
      <c r="D27" s="73">
        <v>347.5</v>
      </c>
      <c r="E27" s="73">
        <v>231.6</v>
      </c>
      <c r="F27" s="84">
        <f t="shared" si="0"/>
        <v>66.647482014388487</v>
      </c>
      <c r="G27" s="84">
        <f t="shared" si="1"/>
        <v>108.93697083725307</v>
      </c>
      <c r="H27" s="71"/>
    </row>
    <row r="28" spans="1:8" ht="18" customHeight="1">
      <c r="A28" s="28" t="s">
        <v>60</v>
      </c>
      <c r="B28" s="30" t="s">
        <v>69</v>
      </c>
      <c r="C28" s="63">
        <f>C29</f>
        <v>5957.8</v>
      </c>
      <c r="D28" s="73">
        <f>D29</f>
        <v>3430.9</v>
      </c>
      <c r="E28" s="73">
        <f>E29</f>
        <v>3045.3</v>
      </c>
      <c r="F28" s="84">
        <f t="shared" si="0"/>
        <v>88.760966510245126</v>
      </c>
      <c r="G28" s="84">
        <f t="shared" si="1"/>
        <v>51.114505354325424</v>
      </c>
      <c r="H28" s="71"/>
    </row>
    <row r="29" spans="1:8" ht="28.5" customHeight="1">
      <c r="A29" s="28" t="s">
        <v>61</v>
      </c>
      <c r="B29" s="30" t="s">
        <v>70</v>
      </c>
      <c r="C29" s="63">
        <v>5957.8</v>
      </c>
      <c r="D29" s="73">
        <v>3430.9</v>
      </c>
      <c r="E29" s="73">
        <v>3045.3</v>
      </c>
      <c r="F29" s="84">
        <f t="shared" si="0"/>
        <v>88.760966510245126</v>
      </c>
      <c r="G29" s="84">
        <f t="shared" si="1"/>
        <v>51.114505354325424</v>
      </c>
      <c r="H29" s="71"/>
    </row>
    <row r="30" spans="1:8" s="19" customFormat="1" ht="15" customHeight="1">
      <c r="A30" s="48" t="s">
        <v>97</v>
      </c>
      <c r="B30" s="49" t="s">
        <v>98</v>
      </c>
      <c r="C30" s="66">
        <v>284.3</v>
      </c>
      <c r="D30" s="72">
        <v>200</v>
      </c>
      <c r="E30" s="72">
        <v>210</v>
      </c>
      <c r="F30" s="84">
        <f t="shared" si="0"/>
        <v>105</v>
      </c>
      <c r="G30" s="84">
        <f t="shared" si="1"/>
        <v>73.865634892718958</v>
      </c>
      <c r="H30" s="71"/>
    </row>
    <row r="31" spans="1:8" ht="15.75" customHeight="1">
      <c r="A31" s="32" t="s">
        <v>4</v>
      </c>
      <c r="B31" s="40"/>
      <c r="C31" s="79">
        <f>C33+C38+C40+C43+C47+C45</f>
        <v>16178</v>
      </c>
      <c r="D31" s="79">
        <f>D33+D38+D40+D43+D47+D45</f>
        <v>21397.9</v>
      </c>
      <c r="E31" s="79">
        <f>E33+E38+E40+E43+E47+E45</f>
        <v>9158.2000000000007</v>
      </c>
      <c r="F31" s="78">
        <f t="shared" si="0"/>
        <v>42.79952705639338</v>
      </c>
      <c r="G31" s="78">
        <f t="shared" si="1"/>
        <v>56.608975151440234</v>
      </c>
      <c r="H31" s="71"/>
    </row>
    <row r="32" spans="1:8" ht="18" customHeight="1">
      <c r="A32" s="33" t="s">
        <v>3</v>
      </c>
      <c r="B32" s="34"/>
      <c r="C32" s="76"/>
      <c r="D32" s="76"/>
      <c r="E32" s="76"/>
      <c r="F32" s="84"/>
      <c r="G32" s="84"/>
      <c r="H32" s="71"/>
    </row>
    <row r="33" spans="1:8" ht="17.25" customHeight="1">
      <c r="A33" s="39" t="s">
        <v>5</v>
      </c>
      <c r="B33" s="35" t="s">
        <v>6</v>
      </c>
      <c r="C33" s="73">
        <f>C34+C36+C37+C35</f>
        <v>2752</v>
      </c>
      <c r="D33" s="73">
        <f>D34+D36+D37</f>
        <v>4639</v>
      </c>
      <c r="E33" s="73">
        <f>E34+E36+E37</f>
        <v>3138.8</v>
      </c>
      <c r="F33" s="84">
        <f t="shared" si="0"/>
        <v>67.661133865057138</v>
      </c>
      <c r="G33" s="84">
        <f t="shared" si="1"/>
        <v>114.05523255813954</v>
      </c>
      <c r="H33" s="71"/>
    </row>
    <row r="34" spans="1:8" ht="39.75" customHeight="1">
      <c r="A34" s="39" t="s">
        <v>7</v>
      </c>
      <c r="B34" s="36" t="s">
        <v>8</v>
      </c>
      <c r="C34" s="73">
        <v>2501.1</v>
      </c>
      <c r="D34" s="80">
        <v>4475</v>
      </c>
      <c r="E34" s="73">
        <v>2982.8</v>
      </c>
      <c r="F34" s="84">
        <f t="shared" si="0"/>
        <v>66.654748603351948</v>
      </c>
      <c r="G34" s="84">
        <f t="shared" si="1"/>
        <v>119.25952580864421</v>
      </c>
      <c r="H34" s="71"/>
    </row>
    <row r="35" spans="1:8" s="57" customFormat="1" ht="16.5" customHeight="1">
      <c r="A35" s="68" t="s">
        <v>118</v>
      </c>
      <c r="B35" s="69" t="s">
        <v>119</v>
      </c>
      <c r="C35" s="73">
        <v>244.6</v>
      </c>
      <c r="D35" s="73">
        <v>0</v>
      </c>
      <c r="E35" s="73">
        <v>0</v>
      </c>
      <c r="F35" s="84">
        <v>0</v>
      </c>
      <c r="G35" s="84">
        <f t="shared" si="1"/>
        <v>0</v>
      </c>
      <c r="H35" s="71"/>
    </row>
    <row r="36" spans="1:8" ht="15.75" customHeight="1">
      <c r="A36" s="39" t="s">
        <v>9</v>
      </c>
      <c r="B36" s="35" t="s">
        <v>10</v>
      </c>
      <c r="C36" s="73">
        <v>0</v>
      </c>
      <c r="D36" s="80">
        <v>5</v>
      </c>
      <c r="E36" s="73">
        <v>0</v>
      </c>
      <c r="F36" s="84">
        <f t="shared" si="0"/>
        <v>0</v>
      </c>
      <c r="G36" s="84">
        <v>0</v>
      </c>
      <c r="H36" s="71"/>
    </row>
    <row r="37" spans="1:8" ht="16.5" customHeight="1">
      <c r="A37" s="39" t="s">
        <v>11</v>
      </c>
      <c r="B37" s="35" t="s">
        <v>12</v>
      </c>
      <c r="C37" s="73">
        <v>6.3</v>
      </c>
      <c r="D37" s="73">
        <v>159</v>
      </c>
      <c r="E37" s="73">
        <v>156</v>
      </c>
      <c r="F37" s="84">
        <f t="shared" si="0"/>
        <v>98.113207547169807</v>
      </c>
      <c r="G37" s="84" t="s">
        <v>126</v>
      </c>
      <c r="H37" s="71"/>
    </row>
    <row r="38" spans="1:8" ht="16.5" customHeight="1">
      <c r="A38" s="39" t="s">
        <v>13</v>
      </c>
      <c r="B38" s="35" t="s">
        <v>14</v>
      </c>
      <c r="C38" s="73">
        <f>C39</f>
        <v>212.6</v>
      </c>
      <c r="D38" s="73">
        <f>D39</f>
        <v>347.5</v>
      </c>
      <c r="E38" s="73">
        <f>E39</f>
        <v>231.6</v>
      </c>
      <c r="F38" s="84">
        <f t="shared" si="0"/>
        <v>66.647482014388487</v>
      </c>
      <c r="G38" s="84">
        <f t="shared" si="1"/>
        <v>108.93697083725307</v>
      </c>
      <c r="H38" s="71"/>
    </row>
    <row r="39" spans="1:8" ht="16.5" customHeight="1">
      <c r="A39" s="39" t="s">
        <v>15</v>
      </c>
      <c r="B39" s="35" t="s">
        <v>16</v>
      </c>
      <c r="C39" s="73">
        <v>212.6</v>
      </c>
      <c r="D39" s="73">
        <v>347.5</v>
      </c>
      <c r="E39" s="73">
        <v>231.6</v>
      </c>
      <c r="F39" s="84">
        <f t="shared" si="0"/>
        <v>66.647482014388487</v>
      </c>
      <c r="G39" s="84">
        <f t="shared" si="1"/>
        <v>108.93697083725307</v>
      </c>
      <c r="H39" s="71"/>
    </row>
    <row r="40" spans="1:8" ht="15.75" customHeight="1">
      <c r="A40" s="39" t="s">
        <v>17</v>
      </c>
      <c r="B40" s="35" t="s">
        <v>18</v>
      </c>
      <c r="C40" s="73">
        <f>C41+C42</f>
        <v>8960.4</v>
      </c>
      <c r="D40" s="73">
        <f t="shared" ref="D40:E40" si="3">D41+D42</f>
        <v>8139</v>
      </c>
      <c r="E40" s="73">
        <f t="shared" si="3"/>
        <v>748.8</v>
      </c>
      <c r="F40" s="84">
        <f t="shared" si="0"/>
        <v>9.2001474382602275</v>
      </c>
      <c r="G40" s="84">
        <f t="shared" si="1"/>
        <v>8.3567697870630777</v>
      </c>
      <c r="H40" s="71"/>
    </row>
    <row r="41" spans="1:8" ht="15.75" customHeight="1">
      <c r="A41" s="39" t="s">
        <v>19</v>
      </c>
      <c r="B41" s="35" t="s">
        <v>20</v>
      </c>
      <c r="C41" s="73">
        <v>7240.4</v>
      </c>
      <c r="D41" s="73">
        <v>8131</v>
      </c>
      <c r="E41" s="73">
        <v>740.8</v>
      </c>
      <c r="F41" s="84">
        <f t="shared" si="0"/>
        <v>9.1108104784159387</v>
      </c>
      <c r="G41" s="84">
        <f t="shared" si="1"/>
        <v>10.231478923816363</v>
      </c>
      <c r="H41" s="71"/>
    </row>
    <row r="42" spans="1:8" s="46" customFormat="1" ht="15.75" customHeight="1">
      <c r="A42" s="50" t="s">
        <v>99</v>
      </c>
      <c r="B42" s="51" t="s">
        <v>100</v>
      </c>
      <c r="C42" s="73">
        <v>1720</v>
      </c>
      <c r="D42" s="73">
        <v>8</v>
      </c>
      <c r="E42" s="73">
        <v>8</v>
      </c>
      <c r="F42" s="84">
        <f t="shared" si="0"/>
        <v>100</v>
      </c>
      <c r="G42" s="84">
        <f t="shared" si="1"/>
        <v>0.46511627906976744</v>
      </c>
      <c r="H42" s="71"/>
    </row>
    <row r="43" spans="1:8" ht="17.25" customHeight="1">
      <c r="A43" s="39" t="s">
        <v>21</v>
      </c>
      <c r="B43" s="35" t="s">
        <v>22</v>
      </c>
      <c r="C43" s="73">
        <f>C44</f>
        <v>382.2</v>
      </c>
      <c r="D43" s="73">
        <f>D44</f>
        <v>2785.9</v>
      </c>
      <c r="E43" s="73">
        <f>E44</f>
        <v>903.5</v>
      </c>
      <c r="F43" s="84">
        <f t="shared" si="0"/>
        <v>32.431171255249645</v>
      </c>
      <c r="G43" s="84" t="s">
        <v>127</v>
      </c>
      <c r="H43" s="71"/>
    </row>
    <row r="44" spans="1:8" ht="15.75" customHeight="1">
      <c r="A44" s="39" t="s">
        <v>23</v>
      </c>
      <c r="B44" s="35" t="s">
        <v>24</v>
      </c>
      <c r="C44" s="73">
        <v>382.2</v>
      </c>
      <c r="D44" s="73">
        <v>2785.9</v>
      </c>
      <c r="E44" s="73">
        <v>903.5</v>
      </c>
      <c r="F44" s="84">
        <f t="shared" si="0"/>
        <v>32.431171255249645</v>
      </c>
      <c r="G44" s="84" t="s">
        <v>127</v>
      </c>
      <c r="H44" s="71"/>
    </row>
    <row r="45" spans="1:8" s="70" customFormat="1" ht="15.75" customHeight="1">
      <c r="A45" s="74" t="s">
        <v>120</v>
      </c>
      <c r="B45" s="75" t="s">
        <v>122</v>
      </c>
      <c r="C45" s="73">
        <v>0</v>
      </c>
      <c r="D45" s="73">
        <f>D46</f>
        <v>2.2000000000000002</v>
      </c>
      <c r="E45" s="73">
        <f>E46</f>
        <v>0</v>
      </c>
      <c r="F45" s="84">
        <f t="shared" si="0"/>
        <v>0</v>
      </c>
      <c r="G45" s="84">
        <v>0</v>
      </c>
      <c r="H45" s="71"/>
    </row>
    <row r="46" spans="1:8" s="70" customFormat="1" ht="30.75" customHeight="1">
      <c r="A46" s="74" t="s">
        <v>121</v>
      </c>
      <c r="B46" s="75" t="s">
        <v>123</v>
      </c>
      <c r="C46" s="73">
        <v>0</v>
      </c>
      <c r="D46" s="73">
        <v>2.2000000000000002</v>
      </c>
      <c r="E46" s="73">
        <v>0</v>
      </c>
      <c r="F46" s="84">
        <f t="shared" si="0"/>
        <v>0</v>
      </c>
      <c r="G46" s="84">
        <v>0</v>
      </c>
      <c r="H46" s="71"/>
    </row>
    <row r="47" spans="1:8" ht="16.5" customHeight="1">
      <c r="A47" s="39" t="s">
        <v>73</v>
      </c>
      <c r="B47" s="35" t="s">
        <v>25</v>
      </c>
      <c r="C47" s="73">
        <f>C48</f>
        <v>3870.8</v>
      </c>
      <c r="D47" s="73">
        <f>D48</f>
        <v>5484.3</v>
      </c>
      <c r="E47" s="73">
        <f>E48</f>
        <v>4135.5</v>
      </c>
      <c r="F47" s="84">
        <f t="shared" si="0"/>
        <v>75.406159400470429</v>
      </c>
      <c r="G47" s="84">
        <f t="shared" si="1"/>
        <v>106.83837966311873</v>
      </c>
      <c r="H47" s="71"/>
    </row>
    <row r="48" spans="1:8" ht="16.5" customHeight="1">
      <c r="A48" s="39" t="s">
        <v>26</v>
      </c>
      <c r="B48" s="35" t="s">
        <v>27</v>
      </c>
      <c r="C48" s="73">
        <v>3870.8</v>
      </c>
      <c r="D48" s="73">
        <v>5484.3</v>
      </c>
      <c r="E48" s="73">
        <v>4135.5</v>
      </c>
      <c r="F48" s="84">
        <f t="shared" si="0"/>
        <v>75.406159400470429</v>
      </c>
      <c r="G48" s="84">
        <f t="shared" si="1"/>
        <v>106.83837966311873</v>
      </c>
      <c r="H48" s="71"/>
    </row>
    <row r="49" spans="1:7" ht="27" customHeight="1">
      <c r="A49" s="33" t="s">
        <v>28</v>
      </c>
      <c r="B49" s="37"/>
      <c r="C49" s="73">
        <f>C5-C31</f>
        <v>-138.39999999999964</v>
      </c>
      <c r="D49" s="73">
        <f>D5-D31</f>
        <v>-423.10000000000218</v>
      </c>
      <c r="E49" s="73">
        <f>E5-E31</f>
        <v>784.5</v>
      </c>
      <c r="F49" s="78"/>
      <c r="G49" s="78"/>
    </row>
    <row r="50" spans="1:7" ht="17.25" customHeight="1">
      <c r="A50" s="34" t="s">
        <v>29</v>
      </c>
      <c r="B50" s="38"/>
      <c r="C50" s="76">
        <f t="shared" ref="C50" si="4">C56+C52</f>
        <v>138.40000000000146</v>
      </c>
      <c r="D50" s="76">
        <f t="shared" ref="D50:E50" si="5">D56+D52</f>
        <v>423.10000000000218</v>
      </c>
      <c r="E50" s="76">
        <f t="shared" si="5"/>
        <v>-784.5</v>
      </c>
      <c r="F50" s="76"/>
      <c r="G50" s="76"/>
    </row>
    <row r="51" spans="1:7" ht="15.75" customHeight="1">
      <c r="A51" s="39" t="s">
        <v>3</v>
      </c>
      <c r="B51" s="35"/>
      <c r="C51" s="73"/>
      <c r="D51" s="73"/>
      <c r="E51" s="73"/>
      <c r="F51" s="73"/>
      <c r="G51" s="73"/>
    </row>
    <row r="52" spans="1:7" s="14" customFormat="1" ht="29.25" customHeight="1">
      <c r="A52" s="40" t="s">
        <v>81</v>
      </c>
      <c r="B52" s="41" t="s">
        <v>79</v>
      </c>
      <c r="C52" s="72">
        <f>C53</f>
        <v>200</v>
      </c>
      <c r="D52" s="72">
        <f>D53</f>
        <v>0</v>
      </c>
      <c r="E52" s="72">
        <f>E53</f>
        <v>0</v>
      </c>
      <c r="F52" s="73"/>
      <c r="G52" s="73"/>
    </row>
    <row r="53" spans="1:7" s="14" customFormat="1" ht="41.25" customHeight="1">
      <c r="A53" s="40" t="s">
        <v>82</v>
      </c>
      <c r="B53" s="41" t="s">
        <v>80</v>
      </c>
      <c r="C53" s="72">
        <f>C54+C55</f>
        <v>200</v>
      </c>
      <c r="D53" s="72">
        <f>D54+D55</f>
        <v>0</v>
      </c>
      <c r="E53" s="72">
        <f>E54+E55</f>
        <v>0</v>
      </c>
      <c r="F53" s="73"/>
      <c r="G53" s="73"/>
    </row>
    <row r="54" spans="1:7" s="14" customFormat="1" ht="52.5" customHeight="1">
      <c r="A54" s="40" t="s">
        <v>83</v>
      </c>
      <c r="B54" s="41" t="s">
        <v>85</v>
      </c>
      <c r="C54" s="72">
        <v>200</v>
      </c>
      <c r="D54" s="72">
        <v>0</v>
      </c>
      <c r="E54" s="72">
        <v>0</v>
      </c>
      <c r="F54" s="73"/>
      <c r="G54" s="73"/>
    </row>
    <row r="55" spans="1:7" s="14" customFormat="1" ht="54" customHeight="1">
      <c r="A55" s="40" t="s">
        <v>84</v>
      </c>
      <c r="B55" s="41" t="s">
        <v>86</v>
      </c>
      <c r="C55" s="72">
        <v>0</v>
      </c>
      <c r="D55" s="72">
        <v>0</v>
      </c>
      <c r="E55" s="72">
        <v>0</v>
      </c>
      <c r="F55" s="73"/>
      <c r="G55" s="73"/>
    </row>
    <row r="56" spans="1:7" ht="27.75" customHeight="1">
      <c r="A56" s="39" t="s">
        <v>30</v>
      </c>
      <c r="B56" s="35" t="s">
        <v>31</v>
      </c>
      <c r="C56" s="77">
        <f>C58+C57</f>
        <v>-61.599999999998545</v>
      </c>
      <c r="D56" s="77">
        <f t="shared" ref="D56" si="6">D58+D57</f>
        <v>423.10000000000218</v>
      </c>
      <c r="E56" s="77">
        <f>E58+E57</f>
        <v>-784.5</v>
      </c>
      <c r="F56" s="73"/>
      <c r="G56" s="73"/>
    </row>
    <row r="57" spans="1:7" ht="26.25" customHeight="1">
      <c r="A57" s="39" t="s">
        <v>32</v>
      </c>
      <c r="B57" s="35" t="s">
        <v>33</v>
      </c>
      <c r="C57" s="73">
        <v>-16503.599999999999</v>
      </c>
      <c r="D57" s="73">
        <v>-20974.799999999999</v>
      </c>
      <c r="E57" s="73">
        <v>-10288.200000000001</v>
      </c>
      <c r="F57" s="73"/>
      <c r="G57" s="73"/>
    </row>
    <row r="58" spans="1:7" ht="27.75" customHeight="1">
      <c r="A58" s="39" t="s">
        <v>34</v>
      </c>
      <c r="B58" s="35" t="s">
        <v>35</v>
      </c>
      <c r="C58" s="73">
        <v>16442</v>
      </c>
      <c r="D58" s="73">
        <v>21397.9</v>
      </c>
      <c r="E58" s="73">
        <v>9503.7000000000007</v>
      </c>
      <c r="F58" s="73"/>
      <c r="G58" s="73"/>
    </row>
    <row r="59" spans="1:7" ht="12" customHeight="1">
      <c r="A59" s="21"/>
      <c r="B59" s="21"/>
      <c r="C59" s="21"/>
      <c r="D59" s="21"/>
      <c r="E59" s="21"/>
      <c r="F59" s="21"/>
      <c r="G59" s="21"/>
    </row>
    <row r="60" spans="1:7" hidden="1">
      <c r="A60" s="21"/>
      <c r="B60" s="21"/>
      <c r="C60" s="21"/>
      <c r="D60" s="21"/>
      <c r="E60" s="21"/>
      <c r="F60" s="21"/>
      <c r="G60" s="21"/>
    </row>
    <row r="61" spans="1:7" ht="15.75" customHeight="1">
      <c r="A61" s="60" t="s">
        <v>42</v>
      </c>
      <c r="B61" s="60"/>
      <c r="C61" s="60"/>
      <c r="D61" s="60"/>
      <c r="E61" s="60"/>
      <c r="F61" s="60"/>
      <c r="G61" s="60"/>
    </row>
  </sheetData>
  <mergeCells count="2">
    <mergeCell ref="A61:G61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G6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8"/>
      <c r="B1" s="8"/>
      <c r="C1" s="8"/>
      <c r="D1" s="8"/>
      <c r="E1" s="8"/>
      <c r="F1" s="8"/>
      <c r="G1" s="8"/>
    </row>
    <row r="2" spans="1:10" ht="96" customHeight="1">
      <c r="A2" s="61" t="s">
        <v>112</v>
      </c>
      <c r="B2" s="60"/>
      <c r="C2" s="60"/>
      <c r="D2" s="60"/>
      <c r="E2" s="60"/>
      <c r="F2" s="60"/>
      <c r="G2" s="60"/>
    </row>
    <row r="3" spans="1:10">
      <c r="A3" s="8"/>
      <c r="B3" s="8"/>
      <c r="C3" s="8"/>
      <c r="D3" s="8"/>
      <c r="E3" s="8"/>
      <c r="F3" s="8"/>
      <c r="G3" s="9"/>
    </row>
    <row r="4" spans="1:10" ht="83.25" customHeight="1">
      <c r="A4" s="11" t="s">
        <v>36</v>
      </c>
      <c r="B4" s="11" t="s">
        <v>37</v>
      </c>
      <c r="C4" s="53" t="s">
        <v>113</v>
      </c>
      <c r="D4" s="53" t="s">
        <v>114</v>
      </c>
      <c r="E4" s="53" t="s">
        <v>113</v>
      </c>
      <c r="F4" s="11" t="s">
        <v>78</v>
      </c>
      <c r="G4" s="11" t="s">
        <v>77</v>
      </c>
    </row>
    <row r="5" spans="1:10" ht="83.25" customHeight="1">
      <c r="A5" s="12" t="s">
        <v>38</v>
      </c>
      <c r="B5" s="58">
        <v>6.5</v>
      </c>
      <c r="C5" s="59">
        <v>2061.9</v>
      </c>
      <c r="D5" s="59">
        <v>3192</v>
      </c>
      <c r="E5" s="59">
        <v>2117.1</v>
      </c>
      <c r="F5" s="59">
        <f>E5/D5*100</f>
        <v>66.325187969924798</v>
      </c>
      <c r="G5" s="59">
        <f>E5/C5*100</f>
        <v>102.67714244143751</v>
      </c>
    </row>
    <row r="6" spans="1:10" ht="65.25" customHeight="1">
      <c r="A6" s="13" t="s">
        <v>39</v>
      </c>
      <c r="B6" s="58">
        <v>3.1</v>
      </c>
      <c r="C6" s="59">
        <v>1519.5</v>
      </c>
      <c r="D6" s="59">
        <v>2523.9</v>
      </c>
      <c r="E6" s="59">
        <v>1427.1</v>
      </c>
      <c r="F6" s="59">
        <f>E6/D6*100</f>
        <v>56.543444668964696</v>
      </c>
      <c r="G6" s="59">
        <f>E6/C6*100</f>
        <v>93.919052319842038</v>
      </c>
      <c r="J6" s="1" t="s">
        <v>43</v>
      </c>
    </row>
    <row r="7" spans="1:10">
      <c r="A7" s="8"/>
      <c r="B7" s="8"/>
      <c r="C7" s="8"/>
      <c r="D7" s="8"/>
      <c r="E7" s="8"/>
      <c r="F7" s="8"/>
      <c r="G7" s="8"/>
    </row>
    <row r="8" spans="1:10">
      <c r="A8" s="8"/>
      <c r="B8" s="8"/>
      <c r="C8" s="8"/>
      <c r="D8" s="8"/>
      <c r="E8" s="8"/>
      <c r="F8" s="8"/>
      <c r="G8" s="8"/>
    </row>
    <row r="9" spans="1:10">
      <c r="A9" s="8"/>
      <c r="B9" s="8"/>
      <c r="C9" s="8"/>
      <c r="D9" s="8"/>
      <c r="E9" s="8"/>
      <c r="F9" s="8"/>
      <c r="G9" s="8"/>
    </row>
    <row r="10" spans="1:10">
      <c r="A10" s="60" t="s">
        <v>41</v>
      </c>
      <c r="B10" s="60"/>
      <c r="C10" s="60"/>
      <c r="D10" s="60"/>
      <c r="E10" s="60"/>
      <c r="F10" s="60"/>
      <c r="G10" s="60"/>
    </row>
    <row r="11" spans="1:10">
      <c r="A11" s="8"/>
      <c r="B11" s="8"/>
      <c r="C11" s="8"/>
      <c r="D11" s="8"/>
      <c r="E11" s="8"/>
      <c r="F11" s="8"/>
      <c r="G11" s="8"/>
    </row>
    <row r="12" spans="1:10">
      <c r="A12" s="8"/>
      <c r="B12" s="8"/>
      <c r="C12" s="8"/>
      <c r="D12" s="8"/>
      <c r="E12" s="8"/>
      <c r="F12" s="8"/>
      <c r="G12" s="8"/>
    </row>
    <row r="13" spans="1:10">
      <c r="A13" s="8"/>
      <c r="B13" s="8"/>
      <c r="C13" s="8"/>
      <c r="D13" s="8"/>
      <c r="E13" s="8"/>
      <c r="F13" s="8"/>
      <c r="G13" s="8"/>
    </row>
    <row r="14" spans="1:10">
      <c r="A14" s="8"/>
      <c r="B14" s="8"/>
      <c r="C14" s="8"/>
      <c r="D14" s="8"/>
      <c r="E14" s="8"/>
      <c r="F14" s="8"/>
      <c r="G14" s="8"/>
    </row>
    <row r="15" spans="1:10">
      <c r="A15" s="8"/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topLeftCell="A4" workbookViewId="0">
      <selection activeCell="F9" sqref="F9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8"/>
      <c r="B1" s="8"/>
      <c r="C1" s="8"/>
      <c r="D1" s="8"/>
      <c r="E1" s="8"/>
      <c r="F1" s="8"/>
    </row>
    <row r="2" spans="1:7" ht="119.25" customHeight="1">
      <c r="A2" s="61" t="s">
        <v>115</v>
      </c>
      <c r="B2" s="60"/>
      <c r="C2" s="60"/>
      <c r="D2" s="60"/>
      <c r="E2" s="60"/>
      <c r="F2" s="60"/>
    </row>
    <row r="3" spans="1:7">
      <c r="A3" s="8"/>
      <c r="B3" s="8"/>
      <c r="C3" s="8"/>
      <c r="D3" s="8"/>
      <c r="E3" s="8"/>
      <c r="F3" s="9"/>
    </row>
    <row r="4" spans="1:7" ht="81" customHeight="1">
      <c r="A4" s="6" t="s">
        <v>62</v>
      </c>
      <c r="B4" s="52" t="s">
        <v>113</v>
      </c>
      <c r="C4" s="52" t="s">
        <v>116</v>
      </c>
      <c r="D4" s="52" t="s">
        <v>117</v>
      </c>
      <c r="E4" s="7" t="s">
        <v>91</v>
      </c>
      <c r="F4" s="7" t="s">
        <v>90</v>
      </c>
    </row>
    <row r="5" spans="1:7" s="3" customFormat="1" ht="73.5" customHeight="1">
      <c r="A5" s="16" t="s">
        <v>72</v>
      </c>
      <c r="B5" s="82">
        <v>0</v>
      </c>
      <c r="C5" s="82">
        <v>2</v>
      </c>
      <c r="D5" s="82">
        <v>0</v>
      </c>
      <c r="E5" s="81">
        <f>D5/C5*100</f>
        <v>0</v>
      </c>
      <c r="F5" s="81">
        <v>0</v>
      </c>
    </row>
    <row r="6" spans="1:7" ht="63.75" customHeight="1">
      <c r="A6" s="15" t="s">
        <v>64</v>
      </c>
      <c r="B6" s="81">
        <v>382.2</v>
      </c>
      <c r="C6" s="81">
        <v>2785.9</v>
      </c>
      <c r="D6" s="81">
        <v>903.5</v>
      </c>
      <c r="E6" s="81">
        <f>D6/C6*100</f>
        <v>32.431171255249645</v>
      </c>
      <c r="F6" s="81" t="s">
        <v>127</v>
      </c>
    </row>
    <row r="7" spans="1:7" s="4" customFormat="1" ht="87.75" customHeight="1">
      <c r="A7" s="17" t="s">
        <v>87</v>
      </c>
      <c r="B7" s="81">
        <v>7240.4</v>
      </c>
      <c r="C7" s="81">
        <v>8131</v>
      </c>
      <c r="D7" s="81">
        <v>740.8</v>
      </c>
      <c r="E7" s="81">
        <f t="shared" ref="E7:E9" si="0">D7/C7*100</f>
        <v>9.1108104784159387</v>
      </c>
      <c r="F7" s="81">
        <f t="shared" ref="F6:F9" si="1">D7/B7*100</f>
        <v>10.231478923816363</v>
      </c>
    </row>
    <row r="8" spans="1:7" ht="54" customHeight="1">
      <c r="A8" s="17" t="s">
        <v>88</v>
      </c>
      <c r="B8" s="81">
        <v>3756.2</v>
      </c>
      <c r="C8" s="81">
        <v>5484.3</v>
      </c>
      <c r="D8" s="81">
        <v>4135.5</v>
      </c>
      <c r="E8" s="81">
        <f t="shared" si="0"/>
        <v>75.406159400470429</v>
      </c>
      <c r="F8" s="81">
        <f t="shared" si="1"/>
        <v>110.09797135402802</v>
      </c>
      <c r="G8" s="4"/>
    </row>
    <row r="9" spans="1:7" ht="33" customHeight="1">
      <c r="A9" s="10" t="s">
        <v>63</v>
      </c>
      <c r="B9" s="83">
        <f t="shared" ref="B9:D9" si="2">B6+B8+B5+B7</f>
        <v>11378.8</v>
      </c>
      <c r="C9" s="83">
        <f>C6+C8+C5+C7</f>
        <v>16403.2</v>
      </c>
      <c r="D9" s="83">
        <f t="shared" si="2"/>
        <v>5779.8</v>
      </c>
      <c r="E9" s="83">
        <f t="shared" si="0"/>
        <v>35.235807647288333</v>
      </c>
      <c r="F9" s="83">
        <f t="shared" si="1"/>
        <v>50.794459872745811</v>
      </c>
      <c r="G9" s="4"/>
    </row>
    <row r="10" spans="1:7">
      <c r="A10" s="8"/>
      <c r="B10" s="8"/>
      <c r="C10" s="8"/>
      <c r="D10" s="8"/>
      <c r="E10" s="8"/>
      <c r="F10" s="8"/>
    </row>
    <row r="11" spans="1:7">
      <c r="A11" s="8"/>
      <c r="B11" s="8"/>
      <c r="C11" s="8"/>
      <c r="D11" s="8"/>
      <c r="E11" s="8"/>
      <c r="F11" s="8"/>
    </row>
    <row r="12" spans="1:7">
      <c r="A12" s="60" t="s">
        <v>41</v>
      </c>
      <c r="B12" s="60"/>
      <c r="C12" s="60"/>
      <c r="D12" s="60"/>
      <c r="E12" s="60"/>
      <c r="F12" s="60"/>
    </row>
    <row r="13" spans="1:7">
      <c r="A13" s="8"/>
      <c r="B13" s="8"/>
      <c r="C13" s="8"/>
      <c r="D13" s="8"/>
      <c r="E13" s="8"/>
      <c r="F13" s="8"/>
    </row>
    <row r="14" spans="1:7">
      <c r="A14" s="8"/>
      <c r="B14" s="8"/>
      <c r="C14" s="8"/>
      <c r="D14" s="8"/>
      <c r="E14" s="8"/>
      <c r="F14" s="8"/>
    </row>
    <row r="15" spans="1:7">
      <c r="A15" s="8"/>
      <c r="B15" s="8"/>
      <c r="C15" s="8"/>
      <c r="D15" s="8"/>
      <c r="E15" s="8"/>
      <c r="F15" s="8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2024-07-12T06:34:38Z</cp:lastPrinted>
  <dcterms:created xsi:type="dcterms:W3CDTF">2017-04-17T10:25:39Z</dcterms:created>
  <dcterms:modified xsi:type="dcterms:W3CDTF">2024-10-21T06:09:22Z</dcterms:modified>
</cp:coreProperties>
</file>