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110" yWindow="-75" windowWidth="15720" windowHeight="1276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1'!$G$29</definedName>
  </definedNames>
  <calcPr calcId="125725" iterate="1"/>
</workbook>
</file>

<file path=xl/calcChain.xml><?xml version="1.0" encoding="utf-8"?>
<calcChain xmlns="http://schemas.openxmlformats.org/spreadsheetml/2006/main">
  <c r="G8" i="1"/>
  <c r="G9"/>
  <c r="G10"/>
  <c r="G1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F8"/>
  <c r="F9"/>
  <c r="F10"/>
  <c r="F11"/>
  <c r="F13"/>
  <c r="F14"/>
  <c r="F15"/>
  <c r="F17"/>
  <c r="F18"/>
  <c r="F19"/>
  <c r="F20"/>
  <c r="F21"/>
  <c r="F23"/>
  <c r="F25"/>
  <c r="F26"/>
  <c r="F29"/>
  <c r="F30"/>
  <c r="F31"/>
  <c r="F32"/>
  <c r="F33"/>
  <c r="F34"/>
  <c r="F35"/>
  <c r="F36"/>
  <c r="F37"/>
  <c r="F38"/>
  <c r="F39"/>
  <c r="D5"/>
  <c r="E19"/>
  <c r="E10"/>
  <c r="E13" i="3"/>
  <c r="F7"/>
  <c r="F49" i="1"/>
  <c r="F50"/>
  <c r="F51"/>
  <c r="F52"/>
  <c r="F53"/>
  <c r="F54"/>
  <c r="F55"/>
  <c r="F56"/>
  <c r="F57"/>
  <c r="F58"/>
  <c r="F59"/>
  <c r="F60"/>
  <c r="F61"/>
  <c r="F62"/>
  <c r="F63"/>
  <c r="F64"/>
  <c r="G53"/>
  <c r="G54"/>
  <c r="G56"/>
  <c r="G59"/>
  <c r="G60"/>
  <c r="G61"/>
  <c r="G62"/>
  <c r="G63"/>
  <c r="G64"/>
  <c r="E63"/>
  <c r="F11" i="3"/>
  <c r="F12"/>
  <c r="F13"/>
  <c r="E9"/>
  <c r="E11"/>
  <c r="E12"/>
  <c r="E5"/>
  <c r="E6"/>
  <c r="E13" i="1"/>
  <c r="D57"/>
  <c r="E57"/>
  <c r="C57"/>
  <c r="C8" l="1"/>
  <c r="C15"/>
  <c r="D15" i="3"/>
  <c r="D15" i="1"/>
  <c r="D10"/>
  <c r="C10"/>
  <c r="D32"/>
  <c r="D19"/>
  <c r="D13"/>
  <c r="C13"/>
  <c r="C71" l="1"/>
  <c r="C68"/>
  <c r="C67" s="1"/>
  <c r="C63"/>
  <c r="C59"/>
  <c r="C53"/>
  <c r="C50"/>
  <c r="C47"/>
  <c r="C30"/>
  <c r="C29" s="1"/>
  <c r="C25"/>
  <c r="C19"/>
  <c r="G49"/>
  <c r="C7" l="1"/>
  <c r="C5"/>
  <c r="C45"/>
  <c r="C66"/>
  <c r="E7" i="3"/>
  <c r="C65" i="1" l="1"/>
  <c r="E32"/>
  <c r="E15"/>
  <c r="D8"/>
  <c r="E8"/>
  <c r="B15" i="3"/>
  <c r="F15" s="1"/>
  <c r="E25" i="1"/>
  <c r="C15" i="3"/>
  <c r="E30" i="1"/>
  <c r="D30"/>
  <c r="D29" s="1"/>
  <c r="D25"/>
  <c r="D53"/>
  <c r="E53"/>
  <c r="G40"/>
  <c r="G41"/>
  <c r="G42"/>
  <c r="G43"/>
  <c r="G44"/>
  <c r="F40"/>
  <c r="F41"/>
  <c r="F42"/>
  <c r="F43"/>
  <c r="F44"/>
  <c r="E59"/>
  <c r="E68"/>
  <c r="E67" s="1"/>
  <c r="D68"/>
  <c r="D67" s="1"/>
  <c r="E7" l="1"/>
  <c r="D7"/>
  <c r="E29"/>
  <c r="E15" i="3"/>
  <c r="D59" i="1"/>
  <c r="D50"/>
  <c r="E50"/>
  <c r="D47"/>
  <c r="D45" s="1"/>
  <c r="E47"/>
  <c r="E45" s="1"/>
  <c r="D71"/>
  <c r="D66" s="1"/>
  <c r="E5" l="1"/>
  <c r="G5" s="1"/>
  <c r="G7"/>
  <c r="F7"/>
  <c r="F47"/>
  <c r="G47"/>
  <c r="G45" l="1"/>
  <c r="F45"/>
  <c r="F5"/>
  <c r="E71" l="1"/>
  <c r="E66" s="1"/>
  <c r="E65" l="1"/>
  <c r="D65" l="1"/>
  <c r="G5" i="2" l="1"/>
  <c r="F5"/>
</calcChain>
</file>

<file path=xl/sharedStrings.xml><?xml version="1.0" encoding="utf-8"?>
<sst xmlns="http://schemas.openxmlformats.org/spreadsheetml/2006/main" count="165" uniqueCount="154">
  <si>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</si>
  <si>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</si>
  <si>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</si>
  <si>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</si>
  <si>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</si>
  <si>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</si>
  <si>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</si>
  <si>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</si>
  <si>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</si>
  <si>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</si>
  <si>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</si>
  <si>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</si>
  <si>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</si>
  <si>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</si>
  <si>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</si>
  <si>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</si>
  <si>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</si>
  <si>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</si>
  <si>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</si>
  <si>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</si>
  <si>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</si>
  <si>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</si>
  <si>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</si>
  <si>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</si>
  <si>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</si>
  <si>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</si>
  <si>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</si>
  <si>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</si>
  <si>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</si>
  <si>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</si>
  <si>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</si>
  <si>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</si>
  <si>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</si>
  <si>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</si>
  <si>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</si>
  <si>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</si>
  <si>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</si>
  <si>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</si>
  <si>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</si>
  <si>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</si>
  <si>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</si>
  <si>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</si>
  <si>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</si>
  <si>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</si>
  <si>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</si>
  <si>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</si>
  <si>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</si>
  <si>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</si>
  <si>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</si>
  <si>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</si>
  <si>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</si>
  <si>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</si>
  <si>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</si>
  <si>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</si>
  <si>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</si>
  <si>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</si>
  <si>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</si>
  <si>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</si>
  <si>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</si>
  <si>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</si>
  <si>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</si>
  <si>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</si>
  <si>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</si>
  <si>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</si>
  <si>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</si>
  <si>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</si>
  <si>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</si>
  <si>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</si>
  <si>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</si>
  <si>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</si>
  <si>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Безвозмездные перечисления организаций</t>
  </si>
  <si>
    <t>20405099100073150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</si>
  <si>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</si>
  <si>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</si>
  <si>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</si>
  <si>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</si>
  <si>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</si>
  <si>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</si>
  <si>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</si>
  <si>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</si>
  <si>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</si>
  <si>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</si>
  <si>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</si>
  <si>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</si>
  <si>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</si>
  <si>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</si>
  <si>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</si>
  <si>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</si>
  <si>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</si>
  <si>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</si>
  <si>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</si>
  <si>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</si>
  <si>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</si>
  <si>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</si>
  <si>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</si>
  <si>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</si>
  <si>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</si>
  <si>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</si>
  <si>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</si>
  <si>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</si>
  <si>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</si>
  <si>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</si>
  <si>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</si>
  <si>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</si>
  <si>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</si>
  <si>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00 0502 0000000000 000</t>
  </si>
  <si>
    <t>Коммунальное хозяйство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</si>
  <si>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</si>
  <si>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</si>
  <si>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</si>
  <si>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</si>
  <si>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</si>
  <si>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</si>
  <si>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</si>
  <si>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</si>
  <si>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</si>
  <si>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</si>
  <si>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</si>
  <si>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</si>
  <si>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</si>
  <si>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</si>
  <si>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</si>
  <si>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% исполнения плана 2025 года</t>
  </si>
  <si>
    <t>% исполнения 2025 года к 2024 году</t>
  </si>
  <si>
    <t>% исполнения плана                       2025 года</t>
  </si>
  <si>
    <t xml:space="preserve">  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</si>
  <si>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Саратовской области"</t>
  </si>
  <si>
    <t>Туристический налог</t>
  </si>
  <si>
    <t>10303000010000110</t>
  </si>
  <si>
    <t>Муниципальная программа "Инвентаризация земельных участков для их бесплатного предоставления гражданам,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</si>
  <si>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городского поселения Базарно-Карабулакского муниципального района"</t>
  </si>
  <si>
    <t>00 0700 0000000000 000</t>
  </si>
  <si>
    <t>Штрафы, санкции, возмещение ущерба</t>
  </si>
  <si>
    <t>11600000000000140</t>
  </si>
  <si>
    <t>Образование</t>
  </si>
  <si>
    <t>Профессиональная подготовка, переподготовка и повышение квалификации</t>
  </si>
  <si>
    <t>00 0705 0000000000 000</t>
  </si>
  <si>
    <t>св. 2,4 раза</t>
  </si>
  <si>
    <t>Муниципальная программа "Обеспечение инженерной инфраструктурой земельных участков,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</si>
  <si>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Исполнено на 1 января 2025 г.</t>
  </si>
  <si>
    <t>Утвержденные бюджетные назначения на                        1 января 2026 г.</t>
  </si>
  <si>
    <t>Исполнено на 1 января 2026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</si>
  <si>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января 2026 г.
</t>
  </si>
  <si>
    <t>Исполнено на 1 января 2025 г. (тыс.руб)</t>
  </si>
  <si>
    <t>Утвержденные бюджетные назначения на           1 января 2026 г. (тыс.руб)</t>
  </si>
  <si>
    <t>Исполнено на 1 января 2026 г. (тыс.руб)</t>
  </si>
  <si>
    <t>Врио начальника финансового управления                                                                               Г.В. Куликова</t>
  </si>
  <si>
    <t>св. 2,9 раза</t>
  </si>
  <si>
    <t>св. 2,3 раза</t>
  </si>
  <si>
    <t xml:space="preserve">Сведения об исполнении бюджета Базарно-Карабулакского городского поселения                                                                                                   Базарно-Карабулакского муниципального района Саратовской области 
на 1 января 2026 года      
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</si>
  <si>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городского поселения                                                                                                   Базарно-Карабулакского муниципального района Саратовской области                                                                                                                                                              по расходам в разрезе муниципальных программ
на 1 января 2026 года     
</t>
  </si>
  <si>
    <t>св. 13,4 раза</t>
  </si>
  <si>
    <t>св. 2,7 раза</t>
  </si>
  <si>
    <t>св. 4,5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</si>
</sst>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sz val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6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  <xf numFmtId="0" fontId="26" fillId="0" borderId="0"/>
    <xf numFmtId="0" fontId="3" fillId="0" borderId="0"/>
    <xf numFmtId="0" fontId="3" fillId="0" borderId="0"/>
  </cellStyleXfs>
  <cellXfs count="107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0" fontId="25" fillId="4" borderId="1" xfId="0" applyFont="1" applyFill="1" applyBorder="1" applyAlignment="1">
      <alignment vertical="center" wrapText="1"/>
    </xf>
    <xf numFmtId="1" fontId="25" fillId="4" borderId="1" xfId="0" applyNumberFormat="1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left" vertical="center" wrapText="1"/>
    </xf>
    <xf numFmtId="49" fontId="25" fillId="4" borderId="1" xfId="0" applyNumberFormat="1" applyFont="1" applyFill="1" applyBorder="1" applyAlignment="1">
      <alignment horizontal="right" vertical="center" wrapText="1"/>
    </xf>
    <xf numFmtId="0" fontId="25" fillId="4" borderId="1" xfId="0" applyFont="1" applyFill="1" applyBorder="1" applyAlignment="1">
      <alignment vertical="top" wrapText="1"/>
    </xf>
    <xf numFmtId="0" fontId="18" fillId="4" borderId="1" xfId="0" applyFont="1" applyFill="1" applyBorder="1" applyAlignment="1">
      <alignment horizontal="left" vertical="top" wrapText="1"/>
    </xf>
    <xf numFmtId="37" fontId="18" fillId="4" borderId="1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right" vertical="center" wrapText="1"/>
    </xf>
    <xf numFmtId="164" fontId="22" fillId="4" borderId="1" xfId="0" applyNumberFormat="1" applyFont="1" applyFill="1" applyBorder="1" applyAlignment="1">
      <alignment horizontal="right" vertical="center" wrapText="1"/>
    </xf>
    <xf numFmtId="0" fontId="18" fillId="4" borderId="1" xfId="0" applyFont="1" applyFill="1" applyBorder="1" applyAlignment="1">
      <alignment vertical="top" wrapText="1"/>
    </xf>
    <xf numFmtId="0" fontId="22" fillId="4" borderId="1" xfId="0" applyFont="1" applyFill="1" applyBorder="1" applyAlignment="1">
      <alignment horizontal="right" vertical="center" wrapText="1"/>
    </xf>
    <xf numFmtId="164" fontId="18" fillId="4" borderId="1" xfId="0" applyNumberFormat="1" applyFont="1" applyFill="1" applyBorder="1" applyAlignment="1">
      <alignment horizontal="right" vertical="center" wrapText="1"/>
    </xf>
    <xf numFmtId="0" fontId="22" fillId="4" borderId="1" xfId="0" applyFont="1" applyFill="1" applyBorder="1" applyAlignment="1">
      <alignment vertical="top" wrapText="1"/>
    </xf>
    <xf numFmtId="165" fontId="21" fillId="4" borderId="1" xfId="0" applyNumberFormat="1" applyFont="1" applyFill="1" applyBorder="1" applyAlignment="1" applyProtection="1">
      <alignment vertical="top" wrapText="1"/>
      <protection hidden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right" vertical="top" wrapText="1"/>
    </xf>
    <xf numFmtId="164" fontId="18" fillId="4" borderId="3" xfId="0" applyNumberFormat="1" applyFont="1" applyFill="1" applyBorder="1" applyAlignment="1">
      <alignment horizontal="right" vertical="center" wrapText="1"/>
    </xf>
    <xf numFmtId="0" fontId="25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8" fillId="5" borderId="1" xfId="0" applyNumberFormat="1" applyFont="1" applyFill="1" applyBorder="1" applyAlignment="1">
      <alignment horizontal="center" vertical="center" wrapText="1"/>
    </xf>
    <xf numFmtId="164" fontId="18" fillId="5" borderId="4" xfId="0" applyNumberFormat="1" applyFont="1" applyFill="1" applyBorder="1" applyAlignment="1">
      <alignment horizontal="center" vertical="center" wrapText="1"/>
    </xf>
    <xf numFmtId="164" fontId="22" fillId="5" borderId="3" xfId="0" applyNumberFormat="1" applyFont="1" applyFill="1" applyBorder="1" applyAlignment="1">
      <alignment horizontal="center" vertical="center" wrapText="1"/>
    </xf>
    <xf numFmtId="164" fontId="1" fillId="0" borderId="0" xfId="0" applyNumberFormat="1" applyFont="1"/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22" fillId="0" borderId="4" xfId="0" applyNumberFormat="1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vertical="center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4" borderId="1" xfId="0" applyFont="1" applyFill="1" applyBorder="1" applyAlignment="1">
      <alignment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164" fontId="22" fillId="4" borderId="4" xfId="0" applyNumberFormat="1" applyFont="1" applyFill="1" applyBorder="1" applyAlignment="1">
      <alignment horizontal="center" vertical="center" wrapText="1"/>
    </xf>
    <xf numFmtId="164" fontId="18" fillId="4" borderId="3" xfId="0" applyNumberFormat="1" applyFont="1" applyFill="1" applyBorder="1" applyAlignment="1">
      <alignment horizontal="center" vertical="top" wrapText="1"/>
    </xf>
    <xf numFmtId="164" fontId="18" fillId="4" borderId="1" xfId="0" applyNumberFormat="1" applyFont="1" applyFill="1" applyBorder="1" applyAlignment="1">
      <alignment horizontal="center" vertical="top" wrapText="1"/>
    </xf>
  </cellXfs>
  <cellStyles count="176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1 3" xfId="175"/>
    <cellStyle name="Обычный 2 12" xfId="24"/>
    <cellStyle name="Обычный 2 12 2" xfId="173"/>
    <cellStyle name="Обычный 2 12 2 2" xfId="17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7"/>
  <sheetViews>
    <sheetView tabSelected="1" topLeftCell="A38" zoomScale="90" zoomScaleNormal="90" workbookViewId="0">
      <selection activeCell="C65" sqref="C65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4"/>
      <c r="B1" s="14"/>
      <c r="C1" s="14"/>
      <c r="D1" s="14"/>
      <c r="E1" s="14"/>
      <c r="F1" s="14"/>
      <c r="G1" s="14"/>
    </row>
    <row r="2" spans="1:8" ht="64.5" customHeight="1">
      <c r="A2" s="100" t="s">
        <v>149</v>
      </c>
      <c r="B2" s="101"/>
      <c r="C2" s="101"/>
      <c r="D2" s="101"/>
      <c r="E2" s="101"/>
      <c r="F2" s="101"/>
      <c r="G2" s="101"/>
    </row>
    <row r="3" spans="1:8">
      <c r="A3" s="30"/>
      <c r="B3" s="30"/>
      <c r="C3" s="30"/>
      <c r="D3" s="30"/>
      <c r="E3" s="30"/>
      <c r="F3" s="30"/>
      <c r="G3" s="31" t="s">
        <v>35</v>
      </c>
    </row>
    <row r="4" spans="1:8" ht="75.75" customHeight="1">
      <c r="A4" s="34" t="s">
        <v>0</v>
      </c>
      <c r="B4" s="34" t="s">
        <v>1</v>
      </c>
      <c r="C4" s="32" t="s">
        <v>139</v>
      </c>
      <c r="D4" s="87" t="s">
        <v>140</v>
      </c>
      <c r="E4" s="32" t="s">
        <v>141</v>
      </c>
      <c r="F4" s="32" t="s">
        <v>124</v>
      </c>
      <c r="G4" s="32" t="s">
        <v>123</v>
      </c>
    </row>
    <row r="5" spans="1:8" ht="30.75" customHeight="1">
      <c r="A5" s="63" t="s">
        <v>2</v>
      </c>
      <c r="B5" s="64"/>
      <c r="C5" s="65">
        <f>C7+C29</f>
        <v>106180.7</v>
      </c>
      <c r="D5" s="65">
        <f>D7+D29</f>
        <v>70759.399999999994</v>
      </c>
      <c r="E5" s="65">
        <f t="shared" ref="D5:E5" si="0">E7+E29</f>
        <v>76260.800000000003</v>
      </c>
      <c r="F5" s="103">
        <f>E5/D5*100</f>
        <v>107.7747974120753</v>
      </c>
      <c r="G5" s="65">
        <f t="shared" ref="G5:G64" si="1">E5/C5*100</f>
        <v>71.821715245802679</v>
      </c>
      <c r="H5" s="7"/>
    </row>
    <row r="6" spans="1:8" ht="15" customHeight="1">
      <c r="A6" s="35" t="s">
        <v>3</v>
      </c>
      <c r="B6" s="36"/>
      <c r="C6" s="33"/>
      <c r="D6" s="90"/>
      <c r="E6" s="90"/>
      <c r="F6" s="92"/>
      <c r="G6" s="90"/>
      <c r="H6" s="7"/>
    </row>
    <row r="7" spans="1:8" ht="18.75" customHeight="1">
      <c r="A7" s="62" t="s">
        <v>36</v>
      </c>
      <c r="B7" s="58">
        <v>1E+16</v>
      </c>
      <c r="C7" s="59">
        <f>C8+C10+C13+C15+C19+C25+C28+C27</f>
        <v>48311.799999999996</v>
      </c>
      <c r="D7" s="59">
        <f>D8+D10+D13+D15+D19+D25+D28</f>
        <v>45427</v>
      </c>
      <c r="E7" s="59">
        <f>E8+E10+E13+E15+E19+E25+E28+E27</f>
        <v>50928.4</v>
      </c>
      <c r="F7" s="104">
        <f t="shared" ref="F7:F39" si="2">E7/D7*100</f>
        <v>112.11041891386179</v>
      </c>
      <c r="G7" s="59">
        <f t="shared" si="1"/>
        <v>105.41606812414359</v>
      </c>
      <c r="H7" s="7"/>
    </row>
    <row r="8" spans="1:8" ht="16.5" customHeight="1">
      <c r="A8" s="62" t="s">
        <v>37</v>
      </c>
      <c r="B8" s="58">
        <v>1.01E+16</v>
      </c>
      <c r="C8" s="59">
        <f t="shared" ref="C8:E8" si="3">C9</f>
        <v>18210.3</v>
      </c>
      <c r="D8" s="59">
        <f t="shared" si="3"/>
        <v>22454.2</v>
      </c>
      <c r="E8" s="59">
        <f t="shared" si="3"/>
        <v>19893.400000000001</v>
      </c>
      <c r="F8" s="104">
        <f t="shared" si="2"/>
        <v>88.595452075780926</v>
      </c>
      <c r="G8" s="59">
        <f t="shared" si="1"/>
        <v>109.24257151172689</v>
      </c>
      <c r="H8" s="7"/>
    </row>
    <row r="9" spans="1:8" ht="17.25" customHeight="1">
      <c r="A9" s="37" t="s">
        <v>38</v>
      </c>
      <c r="B9" s="39" t="s">
        <v>39</v>
      </c>
      <c r="C9" s="33">
        <v>18210.3</v>
      </c>
      <c r="D9" s="90">
        <v>22454.2</v>
      </c>
      <c r="E9" s="90">
        <v>19893.400000000001</v>
      </c>
      <c r="F9" s="97">
        <f t="shared" si="2"/>
        <v>88.595452075780926</v>
      </c>
      <c r="G9" s="90">
        <f t="shared" si="1"/>
        <v>109.24257151172689</v>
      </c>
      <c r="H9" s="7"/>
    </row>
    <row r="10" spans="1:8" ht="44.25" customHeight="1">
      <c r="A10" s="60" t="s">
        <v>114</v>
      </c>
      <c r="B10" s="61" t="s">
        <v>40</v>
      </c>
      <c r="C10" s="59">
        <f>C11+C12</f>
        <v>3403.9</v>
      </c>
      <c r="D10" s="59">
        <f>D11+D12</f>
        <v>3313.6</v>
      </c>
      <c r="E10" s="59">
        <f t="shared" ref="E10" si="4">E11+E12</f>
        <v>3523.7000000000003</v>
      </c>
      <c r="F10" s="104">
        <f t="shared" si="2"/>
        <v>106.34053597295994</v>
      </c>
      <c r="G10" s="59">
        <f t="shared" si="1"/>
        <v>103.51949234701372</v>
      </c>
      <c r="H10" s="7"/>
    </row>
    <row r="11" spans="1:8" s="16" customFormat="1" ht="44.25" customHeight="1">
      <c r="A11" s="40" t="s">
        <v>116</v>
      </c>
      <c r="B11" s="39" t="s">
        <v>115</v>
      </c>
      <c r="C11" s="33">
        <v>3403.9</v>
      </c>
      <c r="D11" s="90">
        <v>3308.6</v>
      </c>
      <c r="E11" s="90">
        <v>3456.8</v>
      </c>
      <c r="F11" s="97">
        <f t="shared" si="2"/>
        <v>104.47923593060511</v>
      </c>
      <c r="G11" s="90">
        <f t="shared" si="1"/>
        <v>101.55409970915714</v>
      </c>
      <c r="H11" s="7"/>
    </row>
    <row r="12" spans="1:8" s="28" customFormat="1" ht="44.25" customHeight="1">
      <c r="A12" s="40" t="s">
        <v>127</v>
      </c>
      <c r="B12" s="39" t="s">
        <v>128</v>
      </c>
      <c r="C12" s="33">
        <v>0</v>
      </c>
      <c r="D12" s="90">
        <v>5</v>
      </c>
      <c r="E12" s="90">
        <v>66.900000000000006</v>
      </c>
      <c r="F12" s="97" t="s">
        <v>151</v>
      </c>
      <c r="G12" s="90">
        <v>0</v>
      </c>
      <c r="H12" s="29"/>
    </row>
    <row r="13" spans="1:8" ht="18.75" customHeight="1">
      <c r="A13" s="62" t="s">
        <v>41</v>
      </c>
      <c r="B13" s="58">
        <v>1.05E+16</v>
      </c>
      <c r="C13" s="59">
        <f>C14</f>
        <v>1011.2</v>
      </c>
      <c r="D13" s="59">
        <f t="shared" ref="D13" si="5">D14</f>
        <v>1112.5</v>
      </c>
      <c r="E13" s="59">
        <f>E14</f>
        <v>1158.0999999999999</v>
      </c>
      <c r="F13" s="104">
        <f t="shared" si="2"/>
        <v>104.09887640449438</v>
      </c>
      <c r="G13" s="59">
        <f t="shared" si="1"/>
        <v>114.52729430379745</v>
      </c>
      <c r="H13" s="7"/>
    </row>
    <row r="14" spans="1:8" ht="19.5" customHeight="1">
      <c r="A14" s="37" t="s">
        <v>42</v>
      </c>
      <c r="B14" s="38">
        <v>1.05030000100001E+16</v>
      </c>
      <c r="C14" s="33">
        <v>1011.2</v>
      </c>
      <c r="D14" s="90">
        <v>1112.5</v>
      </c>
      <c r="E14" s="90">
        <v>1158.0999999999999</v>
      </c>
      <c r="F14" s="97">
        <f t="shared" si="2"/>
        <v>104.09887640449438</v>
      </c>
      <c r="G14" s="90">
        <f t="shared" si="1"/>
        <v>114.52729430379745</v>
      </c>
      <c r="H14" s="7"/>
    </row>
    <row r="15" spans="1:8" ht="18" customHeight="1">
      <c r="A15" s="57" t="s">
        <v>43</v>
      </c>
      <c r="B15" s="58">
        <v>1.06E+16</v>
      </c>
      <c r="C15" s="59">
        <f>C16+C17+C18</f>
        <v>25055.8</v>
      </c>
      <c r="D15" s="59">
        <f>D16+D17+D18</f>
        <v>17441.7</v>
      </c>
      <c r="E15" s="59">
        <f>E16+E17+E18</f>
        <v>25905.9</v>
      </c>
      <c r="F15" s="104">
        <f t="shared" si="2"/>
        <v>148.52852646244347</v>
      </c>
      <c r="G15" s="59">
        <f t="shared" si="1"/>
        <v>103.39282720966803</v>
      </c>
      <c r="H15" s="7"/>
    </row>
    <row r="16" spans="1:8" ht="18.75" customHeight="1">
      <c r="A16" s="26" t="s">
        <v>44</v>
      </c>
      <c r="B16" s="39" t="s">
        <v>76</v>
      </c>
      <c r="C16" s="33">
        <v>10237.6</v>
      </c>
      <c r="D16" s="90">
        <v>3970.3</v>
      </c>
      <c r="E16" s="90">
        <v>10893.8</v>
      </c>
      <c r="F16" s="97" t="s">
        <v>152</v>
      </c>
      <c r="G16" s="90">
        <f t="shared" si="1"/>
        <v>106.40970539970304</v>
      </c>
      <c r="H16" s="29"/>
    </row>
    <row r="17" spans="1:8" ht="17.25" customHeight="1">
      <c r="A17" s="26" t="s">
        <v>45</v>
      </c>
      <c r="B17" s="39" t="s">
        <v>46</v>
      </c>
      <c r="C17" s="33">
        <v>3340.4</v>
      </c>
      <c r="D17" s="90">
        <v>3181.4</v>
      </c>
      <c r="E17" s="90">
        <v>3518.2</v>
      </c>
      <c r="F17" s="97">
        <f t="shared" si="2"/>
        <v>110.58653423021309</v>
      </c>
      <c r="G17" s="90">
        <f t="shared" si="1"/>
        <v>105.32271584241408</v>
      </c>
      <c r="H17" s="29"/>
    </row>
    <row r="18" spans="1:8" s="28" customFormat="1" ht="17.25" customHeight="1">
      <c r="A18" s="26" t="s">
        <v>118</v>
      </c>
      <c r="B18" s="39" t="s">
        <v>119</v>
      </c>
      <c r="C18" s="33">
        <v>11477.8</v>
      </c>
      <c r="D18" s="90">
        <v>10290</v>
      </c>
      <c r="E18" s="90">
        <v>11493.9</v>
      </c>
      <c r="F18" s="97">
        <f t="shared" si="2"/>
        <v>111.69970845481049</v>
      </c>
      <c r="G18" s="90">
        <f t="shared" si="1"/>
        <v>100.14027078359963</v>
      </c>
      <c r="H18" s="29"/>
    </row>
    <row r="19" spans="1:8" ht="46.5" customHeight="1">
      <c r="A19" s="102" t="s">
        <v>47</v>
      </c>
      <c r="B19" s="61" t="s">
        <v>48</v>
      </c>
      <c r="C19" s="59">
        <f>C21+C22+C24</f>
        <v>293.8</v>
      </c>
      <c r="D19" s="59">
        <f>D21+D22+D24</f>
        <v>405</v>
      </c>
      <c r="E19" s="59">
        <f>E21+E22+E24</f>
        <v>347.90000000000003</v>
      </c>
      <c r="F19" s="104">
        <f t="shared" si="2"/>
        <v>85.901234567901241</v>
      </c>
      <c r="G19" s="59">
        <f t="shared" si="1"/>
        <v>118.4138869979578</v>
      </c>
      <c r="H19" s="29"/>
    </row>
    <row r="20" spans="1:8" ht="24" hidden="1" customHeight="1">
      <c r="A20" s="102"/>
      <c r="B20" s="66"/>
      <c r="C20" s="59"/>
      <c r="D20" s="90"/>
      <c r="E20" s="90"/>
      <c r="F20" s="97" t="e">
        <f t="shared" si="2"/>
        <v>#DIV/0!</v>
      </c>
      <c r="G20" s="90" t="e">
        <f t="shared" si="1"/>
        <v>#DIV/0!</v>
      </c>
      <c r="H20" s="29"/>
    </row>
    <row r="21" spans="1:8" ht="87" customHeight="1">
      <c r="A21" s="41" t="s">
        <v>107</v>
      </c>
      <c r="B21" s="39" t="s">
        <v>77</v>
      </c>
      <c r="C21" s="33">
        <v>139.30000000000001</v>
      </c>
      <c r="D21" s="90">
        <v>400</v>
      </c>
      <c r="E21" s="90">
        <v>246.3</v>
      </c>
      <c r="F21" s="97">
        <f t="shared" si="2"/>
        <v>61.575000000000003</v>
      </c>
      <c r="G21" s="90">
        <f t="shared" si="1"/>
        <v>176.81263460157933</v>
      </c>
      <c r="H21" s="29"/>
    </row>
    <row r="22" spans="1:8" ht="110.25" customHeight="1">
      <c r="A22" s="41" t="s">
        <v>49</v>
      </c>
      <c r="B22" s="39" t="s">
        <v>78</v>
      </c>
      <c r="C22" s="33">
        <v>127.2</v>
      </c>
      <c r="D22" s="90">
        <v>0</v>
      </c>
      <c r="E22" s="90">
        <v>79.3</v>
      </c>
      <c r="F22" s="97">
        <v>0</v>
      </c>
      <c r="G22" s="90">
        <f t="shared" si="1"/>
        <v>62.342767295597476</v>
      </c>
      <c r="H22" s="29"/>
    </row>
    <row r="23" spans="1:8" ht="52.5" hidden="1" customHeight="1">
      <c r="A23" s="41" t="s">
        <v>50</v>
      </c>
      <c r="B23" s="39" t="s">
        <v>68</v>
      </c>
      <c r="C23" s="33"/>
      <c r="D23" s="90"/>
      <c r="E23" s="90"/>
      <c r="F23" s="97" t="e">
        <f t="shared" si="2"/>
        <v>#DIV/0!</v>
      </c>
      <c r="G23" s="90" t="e">
        <f t="shared" si="1"/>
        <v>#DIV/0!</v>
      </c>
      <c r="H23" s="29"/>
    </row>
    <row r="24" spans="1:8" ht="118.5" customHeight="1">
      <c r="A24" s="41" t="s">
        <v>108</v>
      </c>
      <c r="B24" s="39" t="s">
        <v>79</v>
      </c>
      <c r="C24" s="33">
        <v>27.3</v>
      </c>
      <c r="D24" s="90">
        <v>5</v>
      </c>
      <c r="E24" s="90">
        <v>22.3</v>
      </c>
      <c r="F24" s="97" t="s">
        <v>153</v>
      </c>
      <c r="G24" s="90">
        <f t="shared" si="1"/>
        <v>81.684981684981679</v>
      </c>
      <c r="H24" s="29"/>
    </row>
    <row r="25" spans="1:8" ht="28.5" customHeight="1">
      <c r="A25" s="57" t="s">
        <v>51</v>
      </c>
      <c r="B25" s="61" t="s">
        <v>52</v>
      </c>
      <c r="C25" s="59">
        <f>C26</f>
        <v>254</v>
      </c>
      <c r="D25" s="59">
        <f>D26</f>
        <v>700</v>
      </c>
      <c r="E25" s="59">
        <f>E26</f>
        <v>91.1</v>
      </c>
      <c r="F25" s="104">
        <f t="shared" si="2"/>
        <v>13.014285714285714</v>
      </c>
      <c r="G25" s="59">
        <f t="shared" si="1"/>
        <v>35.866141732283467</v>
      </c>
      <c r="H25" s="29"/>
    </row>
    <row r="26" spans="1:8" ht="64.5" customHeight="1">
      <c r="A26" s="41" t="s">
        <v>53</v>
      </c>
      <c r="B26" s="39" t="s">
        <v>54</v>
      </c>
      <c r="C26" s="33">
        <v>254</v>
      </c>
      <c r="D26" s="90">
        <v>700</v>
      </c>
      <c r="E26" s="90">
        <v>91.1</v>
      </c>
      <c r="F26" s="97">
        <f t="shared" si="2"/>
        <v>13.014285714285714</v>
      </c>
      <c r="G26" s="90">
        <f t="shared" si="1"/>
        <v>35.866141732283467</v>
      </c>
      <c r="H26" s="29"/>
    </row>
    <row r="27" spans="1:8" s="28" customFormat="1" ht="28.5" customHeight="1">
      <c r="A27" s="98" t="s">
        <v>132</v>
      </c>
      <c r="B27" s="61" t="s">
        <v>133</v>
      </c>
      <c r="C27" s="59">
        <v>4.2</v>
      </c>
      <c r="D27" s="59">
        <v>0</v>
      </c>
      <c r="E27" s="59">
        <v>7.2</v>
      </c>
      <c r="F27" s="104">
        <v>0</v>
      </c>
      <c r="G27" s="59">
        <f t="shared" si="1"/>
        <v>171.42857142857142</v>
      </c>
      <c r="H27" s="29"/>
    </row>
    <row r="28" spans="1:8" ht="18.75" customHeight="1">
      <c r="A28" s="98" t="s">
        <v>120</v>
      </c>
      <c r="B28" s="61" t="s">
        <v>121</v>
      </c>
      <c r="C28" s="59">
        <v>78.599999999999994</v>
      </c>
      <c r="D28" s="59">
        <v>0</v>
      </c>
      <c r="E28" s="59">
        <v>1.1000000000000001</v>
      </c>
      <c r="F28" s="104">
        <v>0</v>
      </c>
      <c r="G28" s="59">
        <f t="shared" si="1"/>
        <v>1.3994910941475829</v>
      </c>
      <c r="H28" s="29"/>
    </row>
    <row r="29" spans="1:8" ht="40.5" customHeight="1">
      <c r="A29" s="57" t="s">
        <v>55</v>
      </c>
      <c r="B29" s="61" t="s">
        <v>63</v>
      </c>
      <c r="C29" s="67">
        <f>C30+C38+C39+C32</f>
        <v>57868.9</v>
      </c>
      <c r="D29" s="67">
        <f>D30+D38+D39+D32</f>
        <v>25332.400000000001</v>
      </c>
      <c r="E29" s="67">
        <f>E30+E34+E38+E39</f>
        <v>25332.400000000001</v>
      </c>
      <c r="F29" s="104">
        <f t="shared" si="2"/>
        <v>100</v>
      </c>
      <c r="G29" s="59">
        <f t="shared" si="1"/>
        <v>43.775499447889977</v>
      </c>
      <c r="H29" s="29"/>
    </row>
    <row r="30" spans="1:8" ht="45.75" customHeight="1">
      <c r="A30" s="57" t="s">
        <v>56</v>
      </c>
      <c r="B30" s="61" t="s">
        <v>64</v>
      </c>
      <c r="C30" s="59">
        <f>C31</f>
        <v>562.6</v>
      </c>
      <c r="D30" s="59">
        <f>D31</f>
        <v>601.29999999999995</v>
      </c>
      <c r="E30" s="59">
        <f>E31</f>
        <v>601.29999999999995</v>
      </c>
      <c r="F30" s="104">
        <f t="shared" si="2"/>
        <v>100</v>
      </c>
      <c r="G30" s="59">
        <f t="shared" si="1"/>
        <v>106.8787771062922</v>
      </c>
      <c r="H30" s="29"/>
    </row>
    <row r="31" spans="1:8" ht="66.75" customHeight="1">
      <c r="A31" s="41" t="s">
        <v>110</v>
      </c>
      <c r="B31" s="39" t="s">
        <v>109</v>
      </c>
      <c r="C31" s="33">
        <v>562.6</v>
      </c>
      <c r="D31" s="90">
        <v>601.29999999999995</v>
      </c>
      <c r="E31" s="90">
        <v>601.29999999999995</v>
      </c>
      <c r="F31" s="97">
        <f t="shared" si="2"/>
        <v>100</v>
      </c>
      <c r="G31" s="90">
        <f t="shared" si="1"/>
        <v>106.8787771062922</v>
      </c>
      <c r="H31" s="29"/>
    </row>
    <row r="32" spans="1:8" s="16" customFormat="1" ht="46.5" customHeight="1">
      <c r="A32" s="57" t="s">
        <v>112</v>
      </c>
      <c r="B32" s="61" t="s">
        <v>111</v>
      </c>
      <c r="C32" s="59">
        <v>9650</v>
      </c>
      <c r="D32" s="59">
        <f>D34+D33</f>
        <v>8500</v>
      </c>
      <c r="E32" s="59">
        <f>E34+E33</f>
        <v>8500</v>
      </c>
      <c r="F32" s="104">
        <f t="shared" si="2"/>
        <v>100</v>
      </c>
      <c r="G32" s="59">
        <f t="shared" si="1"/>
        <v>88.082901554404145</v>
      </c>
      <c r="H32" s="29"/>
    </row>
    <row r="33" spans="1:8" s="16" customFormat="1" ht="66.75" hidden="1" customHeight="1">
      <c r="A33" s="41" t="s">
        <v>69</v>
      </c>
      <c r="B33" s="39" t="s">
        <v>113</v>
      </c>
      <c r="C33" s="33"/>
      <c r="D33" s="90">
        <v>0</v>
      </c>
      <c r="E33" s="90">
        <v>0</v>
      </c>
      <c r="F33" s="97" t="e">
        <f t="shared" si="2"/>
        <v>#DIV/0!</v>
      </c>
      <c r="G33" s="90" t="e">
        <f t="shared" si="1"/>
        <v>#DIV/0!</v>
      </c>
      <c r="H33" s="29"/>
    </row>
    <row r="34" spans="1:8" ht="47.25" customHeight="1">
      <c r="A34" s="41" t="s">
        <v>65</v>
      </c>
      <c r="B34" s="39" t="s">
        <v>66</v>
      </c>
      <c r="C34" s="33">
        <v>9354.5</v>
      </c>
      <c r="D34" s="90">
        <v>8500</v>
      </c>
      <c r="E34" s="90">
        <v>8500</v>
      </c>
      <c r="F34" s="97">
        <f t="shared" si="2"/>
        <v>100</v>
      </c>
      <c r="G34" s="90">
        <f t="shared" si="1"/>
        <v>90.865358918167729</v>
      </c>
      <c r="H34" s="29"/>
    </row>
    <row r="35" spans="1:8" ht="75" hidden="1" customHeight="1">
      <c r="A35" s="41" t="s">
        <v>69</v>
      </c>
      <c r="B35" s="39" t="s">
        <v>75</v>
      </c>
      <c r="C35" s="33"/>
      <c r="D35" s="90"/>
      <c r="E35" s="90"/>
      <c r="F35" s="97" t="e">
        <f t="shared" si="2"/>
        <v>#DIV/0!</v>
      </c>
      <c r="G35" s="90" t="e">
        <f t="shared" si="1"/>
        <v>#DIV/0!</v>
      </c>
      <c r="H35" s="29"/>
    </row>
    <row r="36" spans="1:8" ht="17.25" hidden="1" customHeight="1">
      <c r="A36" s="41" t="s">
        <v>80</v>
      </c>
      <c r="B36" s="39" t="s">
        <v>81</v>
      </c>
      <c r="C36" s="33"/>
      <c r="D36" s="90"/>
      <c r="E36" s="90"/>
      <c r="F36" s="97" t="e">
        <f t="shared" si="2"/>
        <v>#DIV/0!</v>
      </c>
      <c r="G36" s="90" t="e">
        <f t="shared" si="1"/>
        <v>#DIV/0!</v>
      </c>
      <c r="H36" s="29"/>
    </row>
    <row r="37" spans="1:8" ht="22.5" hidden="1" customHeight="1">
      <c r="A37" s="41" t="s">
        <v>82</v>
      </c>
      <c r="B37" s="39" t="s">
        <v>83</v>
      </c>
      <c r="C37" s="33"/>
      <c r="D37" s="90"/>
      <c r="E37" s="90"/>
      <c r="F37" s="97" t="e">
        <f t="shared" si="2"/>
        <v>#DIV/0!</v>
      </c>
      <c r="G37" s="90" t="e">
        <f t="shared" si="1"/>
        <v>#DIV/0!</v>
      </c>
      <c r="H37" s="29"/>
    </row>
    <row r="38" spans="1:8" ht="22.5" customHeight="1">
      <c r="A38" s="76" t="s">
        <v>57</v>
      </c>
      <c r="B38" s="39" t="s">
        <v>67</v>
      </c>
      <c r="C38" s="33">
        <v>47656.3</v>
      </c>
      <c r="D38" s="90">
        <v>16254.2</v>
      </c>
      <c r="E38" s="90">
        <v>16254.2</v>
      </c>
      <c r="F38" s="97">
        <f t="shared" si="2"/>
        <v>100</v>
      </c>
      <c r="G38" s="90">
        <f t="shared" si="1"/>
        <v>34.107137985953592</v>
      </c>
      <c r="H38" s="29"/>
    </row>
    <row r="39" spans="1:8" ht="30" customHeight="1">
      <c r="A39" s="42" t="s">
        <v>84</v>
      </c>
      <c r="B39" s="43" t="s">
        <v>85</v>
      </c>
      <c r="C39" s="27">
        <v>0</v>
      </c>
      <c r="D39" s="27">
        <v>-23.1</v>
      </c>
      <c r="E39" s="27">
        <v>-23.1</v>
      </c>
      <c r="F39" s="97">
        <f t="shared" si="2"/>
        <v>100</v>
      </c>
      <c r="G39" s="90">
        <v>0</v>
      </c>
      <c r="H39" s="29"/>
    </row>
    <row r="40" spans="1:8" ht="22.5" hidden="1" customHeight="1">
      <c r="A40" s="42" t="s">
        <v>70</v>
      </c>
      <c r="B40" s="43" t="s">
        <v>71</v>
      </c>
      <c r="C40" s="27"/>
      <c r="D40" s="85"/>
      <c r="E40" s="85"/>
      <c r="F40" s="84" t="e">
        <f t="shared" ref="F40:F64" si="6">E40/D40*100</f>
        <v>#DIV/0!</v>
      </c>
      <c r="G40" s="83" t="e">
        <f t="shared" si="1"/>
        <v>#DIV/0!</v>
      </c>
      <c r="H40" s="7"/>
    </row>
    <row r="41" spans="1:8" ht="22.5" hidden="1" customHeight="1">
      <c r="A41" s="42" t="s">
        <v>86</v>
      </c>
      <c r="B41" s="43" t="s">
        <v>87</v>
      </c>
      <c r="C41" s="27"/>
      <c r="D41" s="85"/>
      <c r="E41" s="85"/>
      <c r="F41" s="84" t="e">
        <f t="shared" si="6"/>
        <v>#DIV/0!</v>
      </c>
      <c r="G41" s="83" t="e">
        <f t="shared" si="1"/>
        <v>#DIV/0!</v>
      </c>
      <c r="H41" s="7"/>
    </row>
    <row r="42" spans="1:8" ht="22.5" hidden="1" customHeight="1">
      <c r="A42" s="42"/>
      <c r="B42" s="43"/>
      <c r="C42" s="27"/>
      <c r="D42" s="85"/>
      <c r="E42" s="85"/>
      <c r="F42" s="84" t="e">
        <f t="shared" si="6"/>
        <v>#DIV/0!</v>
      </c>
      <c r="G42" s="83" t="e">
        <f t="shared" si="1"/>
        <v>#DIV/0!</v>
      </c>
      <c r="H42" s="7"/>
    </row>
    <row r="43" spans="1:8" ht="22.5" hidden="1" customHeight="1">
      <c r="A43" s="42"/>
      <c r="B43" s="43"/>
      <c r="C43" s="27"/>
      <c r="D43" s="85"/>
      <c r="E43" s="85"/>
      <c r="F43" s="84" t="e">
        <f t="shared" si="6"/>
        <v>#DIV/0!</v>
      </c>
      <c r="G43" s="83" t="e">
        <f t="shared" si="1"/>
        <v>#DIV/0!</v>
      </c>
      <c r="H43" s="7"/>
    </row>
    <row r="44" spans="1:8" ht="22.5" hidden="1" customHeight="1">
      <c r="A44" s="42"/>
      <c r="B44" s="43"/>
      <c r="C44" s="27"/>
      <c r="D44" s="85"/>
      <c r="E44" s="85"/>
      <c r="F44" s="84" t="e">
        <f t="shared" si="6"/>
        <v>#DIV/0!</v>
      </c>
      <c r="G44" s="83" t="e">
        <f t="shared" si="1"/>
        <v>#DIV/0!</v>
      </c>
      <c r="H44" s="7"/>
    </row>
    <row r="45" spans="1:8" ht="27" customHeight="1">
      <c r="A45" s="68" t="s">
        <v>4</v>
      </c>
      <c r="B45" s="69"/>
      <c r="C45" s="70">
        <f>C47+C50+C53+C59+C61+C63+C57</f>
        <v>94961.599999999991</v>
      </c>
      <c r="D45" s="70">
        <f>D47+D50+D53+D59+D61+D63+D57</f>
        <v>87387.4</v>
      </c>
      <c r="E45" s="70">
        <f>E47+E50+E53+E59+E61+E63+E57</f>
        <v>74440</v>
      </c>
      <c r="F45" s="103">
        <f t="shared" si="6"/>
        <v>85.183905231188945</v>
      </c>
      <c r="G45" s="65">
        <f t="shared" si="1"/>
        <v>78.389580630486435</v>
      </c>
    </row>
    <row r="46" spans="1:8" ht="15.75" customHeight="1">
      <c r="A46" s="46" t="s">
        <v>3</v>
      </c>
      <c r="B46" s="47"/>
      <c r="C46" s="45"/>
      <c r="D46" s="91"/>
      <c r="E46" s="91"/>
      <c r="F46" s="92"/>
      <c r="G46" s="89"/>
    </row>
    <row r="47" spans="1:8" ht="21.75" customHeight="1">
      <c r="A47" s="71" t="s">
        <v>5</v>
      </c>
      <c r="B47" s="69" t="s">
        <v>6</v>
      </c>
      <c r="C47" s="67">
        <f t="shared" ref="C47" si="7">C48+C49</f>
        <v>8145.8</v>
      </c>
      <c r="D47" s="67">
        <f t="shared" ref="D47:E47" si="8">D48+D49</f>
        <v>11662.6</v>
      </c>
      <c r="E47" s="67">
        <f t="shared" si="8"/>
        <v>9718.4</v>
      </c>
      <c r="F47" s="104">
        <f t="shared" si="6"/>
        <v>83.329617752473723</v>
      </c>
      <c r="G47" s="59">
        <f t="shared" si="1"/>
        <v>119.30565444769084</v>
      </c>
    </row>
    <row r="48" spans="1:8" ht="15.75" hidden="1" customHeight="1">
      <c r="A48" s="46" t="s">
        <v>60</v>
      </c>
      <c r="B48" s="49" t="s">
        <v>61</v>
      </c>
      <c r="C48" s="48">
        <v>0</v>
      </c>
      <c r="D48" s="88">
        <v>0</v>
      </c>
      <c r="E48" s="88">
        <v>0</v>
      </c>
      <c r="F48" s="97">
        <v>0</v>
      </c>
      <c r="G48" s="90">
        <v>0</v>
      </c>
    </row>
    <row r="49" spans="1:15" ht="18" customHeight="1">
      <c r="A49" s="46" t="s">
        <v>7</v>
      </c>
      <c r="B49" s="49" t="s">
        <v>8</v>
      </c>
      <c r="C49" s="48">
        <v>8145.8</v>
      </c>
      <c r="D49" s="88">
        <v>11662.6</v>
      </c>
      <c r="E49" s="88">
        <v>9718.4</v>
      </c>
      <c r="F49" s="97">
        <f t="shared" si="6"/>
        <v>83.329617752473723</v>
      </c>
      <c r="G49" s="90">
        <f t="shared" si="1"/>
        <v>119.30565444769084</v>
      </c>
    </row>
    <row r="50" spans="1:15" ht="16.5" customHeight="1">
      <c r="A50" s="71" t="s">
        <v>9</v>
      </c>
      <c r="B50" s="69" t="s">
        <v>10</v>
      </c>
      <c r="C50" s="67">
        <f t="shared" ref="C50" si="9">C51+C52</f>
        <v>6056.2</v>
      </c>
      <c r="D50" s="67">
        <f t="shared" ref="D50:E50" si="10">D51+D52</f>
        <v>22670</v>
      </c>
      <c r="E50" s="67">
        <f t="shared" si="10"/>
        <v>14306.1</v>
      </c>
      <c r="F50" s="104">
        <f t="shared" si="6"/>
        <v>63.105866784296424</v>
      </c>
      <c r="G50" s="59" t="s">
        <v>137</v>
      </c>
      <c r="H50" s="7"/>
    </row>
    <row r="51" spans="1:15" ht="17.25" customHeight="1">
      <c r="A51" s="46" t="s">
        <v>11</v>
      </c>
      <c r="B51" s="49" t="s">
        <v>12</v>
      </c>
      <c r="C51" s="48">
        <v>6056.2</v>
      </c>
      <c r="D51" s="88">
        <v>22597.8</v>
      </c>
      <c r="E51" s="88">
        <v>14233.9</v>
      </c>
      <c r="F51" s="97">
        <f t="shared" si="6"/>
        <v>62.987989981325619</v>
      </c>
      <c r="G51" s="90" t="s">
        <v>137</v>
      </c>
      <c r="H51" s="86"/>
    </row>
    <row r="52" spans="1:15" ht="27.75" customHeight="1">
      <c r="A52" s="46" t="s">
        <v>13</v>
      </c>
      <c r="B52" s="49" t="s">
        <v>14</v>
      </c>
      <c r="C52" s="48">
        <v>0</v>
      </c>
      <c r="D52" s="88">
        <v>72.2</v>
      </c>
      <c r="E52" s="88">
        <v>72.2</v>
      </c>
      <c r="F52" s="97">
        <f t="shared" si="6"/>
        <v>100</v>
      </c>
      <c r="G52" s="90">
        <v>0</v>
      </c>
      <c r="H52" s="86"/>
    </row>
    <row r="53" spans="1:15" ht="17.25" customHeight="1">
      <c r="A53" s="71" t="s">
        <v>15</v>
      </c>
      <c r="B53" s="69" t="s">
        <v>16</v>
      </c>
      <c r="C53" s="67">
        <f t="shared" ref="C53" si="11">C54+C56+C55</f>
        <v>64233.7</v>
      </c>
      <c r="D53" s="67">
        <f t="shared" ref="D53:E53" si="12">D54+D56+D55</f>
        <v>34583.300000000003</v>
      </c>
      <c r="E53" s="67">
        <f t="shared" si="12"/>
        <v>33879.9</v>
      </c>
      <c r="F53" s="104">
        <f t="shared" si="6"/>
        <v>97.966070328742489</v>
      </c>
      <c r="G53" s="59">
        <f t="shared" si="1"/>
        <v>52.744743024300334</v>
      </c>
      <c r="H53" s="86"/>
    </row>
    <row r="54" spans="1:15" ht="16.5" customHeight="1">
      <c r="A54" s="46" t="s">
        <v>17</v>
      </c>
      <c r="B54" s="49" t="s">
        <v>18</v>
      </c>
      <c r="C54" s="48">
        <v>15.5</v>
      </c>
      <c r="D54" s="88">
        <v>22.4</v>
      </c>
      <c r="E54" s="88">
        <v>22.4</v>
      </c>
      <c r="F54" s="97">
        <f t="shared" si="6"/>
        <v>100</v>
      </c>
      <c r="G54" s="90">
        <f t="shared" si="1"/>
        <v>144.51612903225805</v>
      </c>
      <c r="H54" s="86"/>
    </row>
    <row r="55" spans="1:15" s="16" customFormat="1" ht="16.5" customHeight="1">
      <c r="A55" s="46" t="s">
        <v>106</v>
      </c>
      <c r="B55" s="49" t="s">
        <v>105</v>
      </c>
      <c r="C55" s="48">
        <v>3486</v>
      </c>
      <c r="D55" s="88">
        <v>10606.9</v>
      </c>
      <c r="E55" s="88">
        <v>10056</v>
      </c>
      <c r="F55" s="97">
        <f t="shared" si="6"/>
        <v>94.806211051296799</v>
      </c>
      <c r="G55" s="90" t="s">
        <v>147</v>
      </c>
      <c r="H55" s="86"/>
    </row>
    <row r="56" spans="1:15" ht="15.75" customHeight="1">
      <c r="A56" s="46" t="s">
        <v>19</v>
      </c>
      <c r="B56" s="49" t="s">
        <v>20</v>
      </c>
      <c r="C56" s="48">
        <v>60732.2</v>
      </c>
      <c r="D56" s="88">
        <v>23954</v>
      </c>
      <c r="E56" s="88">
        <v>23801.5</v>
      </c>
      <c r="F56" s="97">
        <f t="shared" si="6"/>
        <v>99.363363112632541</v>
      </c>
      <c r="G56" s="90">
        <f t="shared" si="1"/>
        <v>39.190906965333056</v>
      </c>
      <c r="H56" s="7"/>
    </row>
    <row r="57" spans="1:15" s="28" customFormat="1" ht="15.75" customHeight="1">
      <c r="A57" s="71" t="s">
        <v>134</v>
      </c>
      <c r="B57" s="69" t="s">
        <v>131</v>
      </c>
      <c r="C57" s="67">
        <f>C58</f>
        <v>0</v>
      </c>
      <c r="D57" s="67">
        <f t="shared" ref="D57:E57" si="13">D58</f>
        <v>4.5</v>
      </c>
      <c r="E57" s="67">
        <f t="shared" si="13"/>
        <v>4.5</v>
      </c>
      <c r="F57" s="104">
        <f t="shared" si="6"/>
        <v>100</v>
      </c>
      <c r="G57" s="59">
        <v>0</v>
      </c>
      <c r="H57" s="29"/>
    </row>
    <row r="58" spans="1:15" s="28" customFormat="1" ht="15.75" customHeight="1">
      <c r="A58" s="79" t="s">
        <v>135</v>
      </c>
      <c r="B58" s="77" t="s">
        <v>136</v>
      </c>
      <c r="C58" s="48">
        <v>0</v>
      </c>
      <c r="D58" s="88">
        <v>4.5</v>
      </c>
      <c r="E58" s="88">
        <v>4.5</v>
      </c>
      <c r="F58" s="97">
        <f t="shared" si="6"/>
        <v>100</v>
      </c>
      <c r="G58" s="90">
        <v>0</v>
      </c>
      <c r="H58" s="29"/>
    </row>
    <row r="59" spans="1:15" ht="15" customHeight="1">
      <c r="A59" s="71" t="s">
        <v>74</v>
      </c>
      <c r="B59" s="69" t="s">
        <v>21</v>
      </c>
      <c r="C59" s="67">
        <f>C60</f>
        <v>15385.9</v>
      </c>
      <c r="D59" s="67">
        <f t="shared" ref="D59" si="14">D60</f>
        <v>16207</v>
      </c>
      <c r="E59" s="67">
        <f>E60</f>
        <v>15531.1</v>
      </c>
      <c r="F59" s="104">
        <f t="shared" si="6"/>
        <v>95.829579811192701</v>
      </c>
      <c r="G59" s="59">
        <f t="shared" si="1"/>
        <v>100.94372119927985</v>
      </c>
      <c r="H59" s="7"/>
    </row>
    <row r="60" spans="1:15" ht="16.5" customHeight="1">
      <c r="A60" s="46" t="s">
        <v>22</v>
      </c>
      <c r="B60" s="49" t="s">
        <v>23</v>
      </c>
      <c r="C60" s="48">
        <v>15385.9</v>
      </c>
      <c r="D60" s="88">
        <v>16207</v>
      </c>
      <c r="E60" s="88">
        <v>15531.1</v>
      </c>
      <c r="F60" s="97">
        <f t="shared" si="6"/>
        <v>95.829579811192701</v>
      </c>
      <c r="G60" s="90">
        <f t="shared" si="1"/>
        <v>100.94372119927985</v>
      </c>
      <c r="H60" s="7"/>
      <c r="O60" s="4"/>
    </row>
    <row r="61" spans="1:15" ht="28.5" hidden="1" customHeight="1">
      <c r="A61" s="51" t="s">
        <v>89</v>
      </c>
      <c r="B61" s="49" t="s">
        <v>91</v>
      </c>
      <c r="C61" s="48">
        <v>0</v>
      </c>
      <c r="D61" s="88">
        <v>0</v>
      </c>
      <c r="E61" s="88">
        <v>0</v>
      </c>
      <c r="F61" s="97" t="e">
        <f t="shared" si="6"/>
        <v>#DIV/0!</v>
      </c>
      <c r="G61" s="90" t="e">
        <f t="shared" si="1"/>
        <v>#DIV/0!</v>
      </c>
      <c r="H61" s="7"/>
      <c r="O61" s="4"/>
    </row>
    <row r="62" spans="1:15" ht="29.25" hidden="1" customHeight="1">
      <c r="A62" s="51" t="s">
        <v>90</v>
      </c>
      <c r="B62" s="49" t="s">
        <v>88</v>
      </c>
      <c r="C62" s="48">
        <v>0</v>
      </c>
      <c r="D62" s="88">
        <v>0</v>
      </c>
      <c r="E62" s="88">
        <v>0</v>
      </c>
      <c r="F62" s="97" t="e">
        <f t="shared" si="6"/>
        <v>#DIV/0!</v>
      </c>
      <c r="G62" s="90" t="e">
        <f t="shared" si="1"/>
        <v>#DIV/0!</v>
      </c>
      <c r="H62" s="7"/>
      <c r="O62" s="4"/>
    </row>
    <row r="63" spans="1:15" s="16" customFormat="1" ht="38.25" customHeight="1">
      <c r="A63" s="72" t="s">
        <v>98</v>
      </c>
      <c r="B63" s="69" t="s">
        <v>100</v>
      </c>
      <c r="C63" s="67">
        <f t="shared" ref="C63" si="15">C64</f>
        <v>1140</v>
      </c>
      <c r="D63" s="67">
        <v>2260</v>
      </c>
      <c r="E63" s="67">
        <f>E64</f>
        <v>1000</v>
      </c>
      <c r="F63" s="104">
        <f t="shared" si="6"/>
        <v>44.247787610619469</v>
      </c>
      <c r="G63" s="59">
        <f t="shared" si="1"/>
        <v>87.719298245614027</v>
      </c>
      <c r="H63" s="7"/>
      <c r="O63" s="17"/>
    </row>
    <row r="64" spans="1:15" s="16" customFormat="1" ht="27.75" customHeight="1">
      <c r="A64" s="56" t="s">
        <v>99</v>
      </c>
      <c r="B64" s="49" t="s">
        <v>101</v>
      </c>
      <c r="C64" s="48">
        <v>1140</v>
      </c>
      <c r="D64" s="88">
        <v>2260</v>
      </c>
      <c r="E64" s="88">
        <v>1000</v>
      </c>
      <c r="F64" s="97">
        <f t="shared" si="6"/>
        <v>44.247787610619469</v>
      </c>
      <c r="G64" s="90">
        <f t="shared" si="1"/>
        <v>87.719298245614027</v>
      </c>
      <c r="H64" s="7"/>
      <c r="O64" s="17"/>
    </row>
    <row r="65" spans="1:15" ht="33.75" customHeight="1">
      <c r="A65" s="52" t="s">
        <v>24</v>
      </c>
      <c r="B65" s="44"/>
      <c r="C65" s="88">
        <f>C5-C45</f>
        <v>11219.100000000006</v>
      </c>
      <c r="D65" s="88">
        <f>D5-D45</f>
        <v>-16628</v>
      </c>
      <c r="E65" s="88">
        <f>E5-E45</f>
        <v>1820.8000000000029</v>
      </c>
      <c r="F65" s="88"/>
      <c r="G65" s="88"/>
      <c r="H65" s="3"/>
      <c r="O65" s="4"/>
    </row>
    <row r="66" spans="1:15" ht="19.5" customHeight="1">
      <c r="A66" s="73" t="s">
        <v>25</v>
      </c>
      <c r="B66" s="74"/>
      <c r="C66" s="75">
        <f>C67+C71</f>
        <v>-11219.100000000006</v>
      </c>
      <c r="D66" s="75">
        <f>D67+D71</f>
        <v>16628</v>
      </c>
      <c r="E66" s="75">
        <f>E67+E71</f>
        <v>-1820.8000000000029</v>
      </c>
      <c r="F66" s="105"/>
      <c r="G66" s="106"/>
      <c r="H66" s="3"/>
    </row>
    <row r="67" spans="1:15" ht="44.25" hidden="1" customHeight="1">
      <c r="A67" s="53" t="s">
        <v>92</v>
      </c>
      <c r="B67" s="54" t="s">
        <v>93</v>
      </c>
      <c r="C67" s="50">
        <f>C68</f>
        <v>0</v>
      </c>
      <c r="D67" s="93">
        <f>D68</f>
        <v>0</v>
      </c>
      <c r="E67" s="93">
        <f>E68</f>
        <v>0</v>
      </c>
      <c r="F67" s="94"/>
      <c r="G67" s="95"/>
      <c r="H67" s="3"/>
    </row>
    <row r="68" spans="1:15" ht="50.25" hidden="1" customHeight="1">
      <c r="A68" s="53" t="s">
        <v>94</v>
      </c>
      <c r="B68" s="54" t="s">
        <v>95</v>
      </c>
      <c r="C68" s="50">
        <f>C69+C70</f>
        <v>0</v>
      </c>
      <c r="D68" s="93">
        <f>D69+D70</f>
        <v>0</v>
      </c>
      <c r="E68" s="93">
        <f>E69+E70</f>
        <v>0</v>
      </c>
      <c r="F68" s="94"/>
      <c r="G68" s="95"/>
      <c r="H68" s="3"/>
    </row>
    <row r="69" spans="1:15" ht="64.5" hidden="1" customHeight="1">
      <c r="A69" s="53" t="s">
        <v>102</v>
      </c>
      <c r="B69" s="54" t="s">
        <v>96</v>
      </c>
      <c r="C69" s="50">
        <v>0</v>
      </c>
      <c r="D69" s="93">
        <v>0</v>
      </c>
      <c r="E69" s="93">
        <v>0</v>
      </c>
      <c r="F69" s="94"/>
      <c r="G69" s="95"/>
      <c r="H69" s="3"/>
    </row>
    <row r="70" spans="1:15" ht="66.75" hidden="1" customHeight="1">
      <c r="A70" s="53" t="s">
        <v>103</v>
      </c>
      <c r="B70" s="54" t="s">
        <v>97</v>
      </c>
      <c r="C70" s="50">
        <v>0</v>
      </c>
      <c r="D70" s="93">
        <v>0</v>
      </c>
      <c r="E70" s="93">
        <v>0</v>
      </c>
      <c r="F70" s="94"/>
      <c r="G70" s="95"/>
      <c r="H70" s="3"/>
    </row>
    <row r="71" spans="1:15" ht="30.75" customHeight="1">
      <c r="A71" s="46" t="s">
        <v>26</v>
      </c>
      <c r="B71" s="55" t="s">
        <v>27</v>
      </c>
      <c r="C71" s="48">
        <f>C72+C73</f>
        <v>-11219.100000000006</v>
      </c>
      <c r="D71" s="88">
        <f>D72+D73</f>
        <v>16628</v>
      </c>
      <c r="E71" s="88">
        <f>E72+E73</f>
        <v>-1820.8000000000029</v>
      </c>
      <c r="F71" s="96"/>
      <c r="G71" s="96"/>
    </row>
    <row r="72" spans="1:15" ht="32.25" customHeight="1">
      <c r="A72" s="46" t="s">
        <v>28</v>
      </c>
      <c r="B72" s="55" t="s">
        <v>29</v>
      </c>
      <c r="C72" s="88">
        <v>-106446.1</v>
      </c>
      <c r="D72" s="88">
        <v>-70759.399999999994</v>
      </c>
      <c r="E72" s="88">
        <v>-77544</v>
      </c>
      <c r="F72" s="96"/>
      <c r="G72" s="96"/>
    </row>
    <row r="73" spans="1:15" ht="34.5" customHeight="1">
      <c r="A73" s="46" t="s">
        <v>30</v>
      </c>
      <c r="B73" s="55" t="s">
        <v>31</v>
      </c>
      <c r="C73" s="88">
        <v>95227</v>
      </c>
      <c r="D73" s="88">
        <v>87387.4</v>
      </c>
      <c r="E73" s="88">
        <v>75723.199999999997</v>
      </c>
      <c r="F73" s="96"/>
      <c r="G73" s="96"/>
    </row>
    <row r="74" spans="1:15">
      <c r="A74" s="14"/>
      <c r="B74" s="14"/>
      <c r="C74" s="14"/>
      <c r="D74" s="14"/>
      <c r="E74" s="14"/>
      <c r="F74" s="14"/>
      <c r="G74" s="14"/>
    </row>
    <row r="75" spans="1:15" hidden="1">
      <c r="A75" s="14"/>
      <c r="B75" s="14"/>
      <c r="C75" s="14"/>
      <c r="D75" s="14"/>
      <c r="E75" s="14"/>
      <c r="F75" s="14"/>
      <c r="G75" s="14"/>
    </row>
    <row r="76" spans="1:15">
      <c r="A76" s="14"/>
      <c r="B76" s="14"/>
      <c r="C76" s="14"/>
      <c r="D76" s="14"/>
      <c r="E76" s="14"/>
      <c r="F76" s="14"/>
      <c r="G76" s="14"/>
    </row>
    <row r="77" spans="1:15">
      <c r="A77" s="99" t="s">
        <v>146</v>
      </c>
      <c r="B77" s="99"/>
      <c r="C77" s="99"/>
      <c r="D77" s="99"/>
      <c r="E77" s="99"/>
      <c r="F77" s="99"/>
      <c r="G77" s="99"/>
    </row>
  </sheetData>
  <mergeCells count="3">
    <mergeCell ref="A77:G77"/>
    <mergeCell ref="A2:G2"/>
    <mergeCell ref="A19:A2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2" sqref="A2:G2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100" t="s">
        <v>142</v>
      </c>
      <c r="B2" s="101"/>
      <c r="C2" s="101"/>
      <c r="D2" s="101"/>
      <c r="E2" s="101"/>
      <c r="F2" s="101"/>
      <c r="G2" s="101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87" t="s">
        <v>143</v>
      </c>
      <c r="D4" s="87" t="s">
        <v>144</v>
      </c>
      <c r="E4" s="87" t="s">
        <v>145</v>
      </c>
      <c r="F4" s="32" t="s">
        <v>122</v>
      </c>
      <c r="G4" s="32" t="s">
        <v>123</v>
      </c>
    </row>
    <row r="5" spans="1:7" ht="56.25" customHeight="1">
      <c r="A5" s="15" t="s">
        <v>34</v>
      </c>
      <c r="B5" s="81">
        <v>40.85</v>
      </c>
      <c r="C5" s="82">
        <v>20043.400000000001</v>
      </c>
      <c r="D5" s="82">
        <v>23881.599999999999</v>
      </c>
      <c r="E5" s="82">
        <v>23235.200000000001</v>
      </c>
      <c r="F5" s="82">
        <f>E5/D5*100</f>
        <v>97.293313680825406</v>
      </c>
      <c r="G5" s="82">
        <f>E5/C5*100</f>
        <v>115.92444395661414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101" t="s">
        <v>146</v>
      </c>
      <c r="B9" s="101"/>
      <c r="C9" s="101"/>
      <c r="D9" s="101"/>
      <c r="E9" s="101"/>
      <c r="F9" s="101"/>
      <c r="G9" s="101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1"/>
  <sheetViews>
    <sheetView zoomScale="90" zoomScaleNormal="90" workbookViewId="0">
      <selection activeCell="C5" sqref="C5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100" t="s">
        <v>150</v>
      </c>
      <c r="B2" s="101"/>
      <c r="C2" s="101"/>
      <c r="D2" s="101"/>
      <c r="E2" s="101"/>
      <c r="F2" s="101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58</v>
      </c>
      <c r="B4" s="87" t="s">
        <v>143</v>
      </c>
      <c r="C4" s="87" t="s">
        <v>144</v>
      </c>
      <c r="D4" s="87" t="s">
        <v>145</v>
      </c>
      <c r="E4" s="32" t="s">
        <v>122</v>
      </c>
      <c r="F4" s="32" t="s">
        <v>123</v>
      </c>
    </row>
    <row r="5" spans="1:7" ht="75.75" customHeight="1">
      <c r="A5" s="19" t="s">
        <v>72</v>
      </c>
      <c r="B5" s="78">
        <v>2</v>
      </c>
      <c r="C5" s="90">
        <v>2</v>
      </c>
      <c r="D5" s="90">
        <v>2</v>
      </c>
      <c r="E5" s="90">
        <f t="shared" ref="E5:E15" si="0">D5/C5*100</f>
        <v>100</v>
      </c>
      <c r="F5" s="90">
        <v>0</v>
      </c>
    </row>
    <row r="6" spans="1:7" ht="69.75" customHeight="1">
      <c r="A6" s="20" t="s">
        <v>73</v>
      </c>
      <c r="B6" s="78">
        <v>2</v>
      </c>
      <c r="C6" s="90">
        <v>2</v>
      </c>
      <c r="D6" s="90">
        <v>2</v>
      </c>
      <c r="E6" s="90">
        <f t="shared" si="0"/>
        <v>100</v>
      </c>
      <c r="F6" s="90">
        <v>0</v>
      </c>
    </row>
    <row r="7" spans="1:7" ht="70.5" customHeight="1">
      <c r="A7" s="21" t="s">
        <v>62</v>
      </c>
      <c r="B7" s="78">
        <v>9274.9</v>
      </c>
      <c r="C7" s="90">
        <v>11227.8</v>
      </c>
      <c r="D7" s="90">
        <v>11196.5</v>
      </c>
      <c r="E7" s="90">
        <f t="shared" si="0"/>
        <v>99.72122766704075</v>
      </c>
      <c r="F7" s="90">
        <f t="shared" ref="F7:F15" si="1">D7/B7*100</f>
        <v>120.71828267690219</v>
      </c>
    </row>
    <row r="8" spans="1:7" s="5" customFormat="1" ht="105.75" customHeight="1">
      <c r="A8" s="22" t="s">
        <v>138</v>
      </c>
      <c r="B8" s="78">
        <v>0</v>
      </c>
      <c r="C8" s="90">
        <v>0</v>
      </c>
      <c r="D8" s="90">
        <v>0</v>
      </c>
      <c r="E8" s="90">
        <v>0</v>
      </c>
      <c r="F8" s="90">
        <v>0</v>
      </c>
      <c r="G8" s="8"/>
    </row>
    <row r="9" spans="1:7" ht="81" customHeight="1">
      <c r="A9" s="23" t="s">
        <v>130</v>
      </c>
      <c r="B9" s="78">
        <v>6056.2</v>
      </c>
      <c r="C9" s="90">
        <v>22597.8</v>
      </c>
      <c r="D9" s="90">
        <v>14233.9</v>
      </c>
      <c r="E9" s="90">
        <f t="shared" si="0"/>
        <v>62.987989981325619</v>
      </c>
      <c r="F9" s="90" t="s">
        <v>148</v>
      </c>
      <c r="G9" s="9"/>
    </row>
    <row r="10" spans="1:7" s="6" customFormat="1" ht="99" customHeight="1">
      <c r="A10" s="24" t="s">
        <v>129</v>
      </c>
      <c r="B10" s="78">
        <v>0</v>
      </c>
      <c r="C10" s="90">
        <v>0</v>
      </c>
      <c r="D10" s="90">
        <v>0</v>
      </c>
      <c r="E10" s="90">
        <v>0</v>
      </c>
      <c r="F10" s="90">
        <v>0</v>
      </c>
    </row>
    <row r="11" spans="1:7" ht="79.5" customHeight="1">
      <c r="A11" s="25" t="s">
        <v>126</v>
      </c>
      <c r="B11" s="78">
        <v>48607.6</v>
      </c>
      <c r="C11" s="90">
        <v>8500</v>
      </c>
      <c r="D11" s="90">
        <v>8500</v>
      </c>
      <c r="E11" s="90">
        <f t="shared" si="0"/>
        <v>100</v>
      </c>
      <c r="F11" s="90">
        <f t="shared" si="1"/>
        <v>17.486977345106528</v>
      </c>
    </row>
    <row r="12" spans="1:7" ht="72" customHeight="1">
      <c r="A12" s="18" t="s">
        <v>125</v>
      </c>
      <c r="B12" s="78">
        <v>1429.6</v>
      </c>
      <c r="C12" s="90">
        <v>244.5</v>
      </c>
      <c r="D12" s="90">
        <v>244.5</v>
      </c>
      <c r="E12" s="90">
        <f t="shared" si="0"/>
        <v>100</v>
      </c>
      <c r="F12" s="90">
        <f t="shared" si="1"/>
        <v>17.102686066032458</v>
      </c>
    </row>
    <row r="13" spans="1:7" s="6" customFormat="1" ht="52.5" customHeight="1">
      <c r="A13" s="18" t="s">
        <v>104</v>
      </c>
      <c r="B13" s="78">
        <v>15385.9</v>
      </c>
      <c r="C13" s="90">
        <v>16207</v>
      </c>
      <c r="D13" s="90">
        <v>15531.1</v>
      </c>
      <c r="E13" s="90">
        <f t="shared" si="0"/>
        <v>95.829579811192701</v>
      </c>
      <c r="F13" s="90">
        <f t="shared" si="1"/>
        <v>100.94372119927985</v>
      </c>
      <c r="G13" s="9"/>
    </row>
    <row r="14" spans="1:7" s="6" customFormat="1" ht="80.25" customHeight="1">
      <c r="A14" s="18" t="s">
        <v>117</v>
      </c>
      <c r="B14" s="78">
        <v>0</v>
      </c>
      <c r="C14" s="90">
        <v>0</v>
      </c>
      <c r="D14" s="90">
        <v>0</v>
      </c>
      <c r="E14" s="90">
        <v>0</v>
      </c>
      <c r="F14" s="90">
        <v>0</v>
      </c>
    </row>
    <row r="15" spans="1:7" ht="27" customHeight="1">
      <c r="A15" s="13" t="s">
        <v>59</v>
      </c>
      <c r="B15" s="80">
        <f>SUM(B5:B14)</f>
        <v>80758.2</v>
      </c>
      <c r="C15" s="89">
        <f>SUM(C5:C14)</f>
        <v>58781.1</v>
      </c>
      <c r="D15" s="89">
        <f>SUM(D5:D14)</f>
        <v>49710</v>
      </c>
      <c r="E15" s="89">
        <f t="shared" si="0"/>
        <v>84.567998897604852</v>
      </c>
      <c r="F15" s="89">
        <f t="shared" si="1"/>
        <v>61.554120819929125</v>
      </c>
      <c r="G15" s="9"/>
    </row>
    <row r="16" spans="1:7">
      <c r="A16" s="10"/>
      <c r="B16" s="10"/>
      <c r="C16" s="10"/>
      <c r="D16" s="10"/>
      <c r="E16" s="10"/>
      <c r="F16" s="10"/>
    </row>
    <row r="17" spans="1:6">
      <c r="A17" s="10"/>
      <c r="B17" s="10"/>
      <c r="C17" s="10"/>
      <c r="D17" s="10"/>
      <c r="E17" s="10"/>
      <c r="F17" s="10"/>
    </row>
    <row r="18" spans="1:6">
      <c r="A18" s="10"/>
      <c r="B18" s="10"/>
      <c r="C18" s="10"/>
      <c r="D18" s="10"/>
      <c r="E18" s="10"/>
      <c r="F18" s="10"/>
    </row>
    <row r="19" spans="1:6" ht="15.75">
      <c r="A19" s="99" t="s">
        <v>146</v>
      </c>
      <c r="B19" s="99"/>
      <c r="C19" s="99"/>
      <c r="D19" s="99"/>
      <c r="E19" s="99"/>
      <c r="F19" s="99"/>
    </row>
    <row r="20" spans="1:6">
      <c r="A20" s="10"/>
      <c r="B20" s="10"/>
      <c r="C20" s="10"/>
      <c r="D20" s="10"/>
      <c r="E20" s="10"/>
      <c r="F20" s="10"/>
    </row>
    <row r="21" spans="1:6">
      <c r="A21" s="10"/>
      <c r="B21" s="10"/>
      <c r="C21" s="10"/>
      <c r="D21" s="10"/>
      <c r="E21" s="10"/>
      <c r="F21" s="10"/>
    </row>
  </sheetData>
  <sortState ref="A5:F9">
    <sortCondition sortBy="cellColor" ref="F6" dxfId="0"/>
  </sortState>
  <mergeCells count="2">
    <mergeCell ref="A2:F2"/>
    <mergeCell ref="A19:F1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2026-01-23T09:33:19Z</cp:lastPrinted>
  <dcterms:created xsi:type="dcterms:W3CDTF">2017-04-17T10:25:39Z</dcterms:created>
  <dcterms:modified xsi:type="dcterms:W3CDTF">2026-01-27T06:24:01Z</dcterms:modified>
</cp:coreProperties>
</file>