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30" yWindow="-15" windowWidth="14490" windowHeight="1242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1'!$G$26</definedName>
    <definedName name="_xlnm.Print_Area" localSheetId="2">'таблица 3'!$A$2:$F$20</definedName>
  </definedNames>
  <calcPr calcId="125725"/>
</workbook>
</file>

<file path=xl/calcChain.xml><?xml version="1.0" encoding="utf-8"?>
<calcChain xmlns="http://schemas.openxmlformats.org/spreadsheetml/2006/main">
  <c r="D37" i="1"/>
  <c r="E37"/>
  <c r="E35" s="1"/>
  <c r="D35"/>
  <c r="C37"/>
  <c r="G9"/>
  <c r="G10"/>
  <c r="G11"/>
  <c r="G13"/>
  <c r="G15"/>
  <c r="G17"/>
  <c r="G19"/>
  <c r="G20"/>
  <c r="G21"/>
  <c r="G23"/>
  <c r="G28"/>
  <c r="G31"/>
  <c r="G34"/>
  <c r="G38"/>
  <c r="G39"/>
  <c r="G41"/>
  <c r="G42"/>
  <c r="G44"/>
  <c r="G48"/>
  <c r="G50"/>
  <c r="F9"/>
  <c r="F11"/>
  <c r="F13"/>
  <c r="F15"/>
  <c r="F16"/>
  <c r="F17"/>
  <c r="F19"/>
  <c r="F22"/>
  <c r="F23"/>
  <c r="F25"/>
  <c r="F28"/>
  <c r="F30"/>
  <c r="F31"/>
  <c r="F32"/>
  <c r="F33"/>
  <c r="F39"/>
  <c r="F41"/>
  <c r="F43"/>
  <c r="F44"/>
  <c r="F45"/>
  <c r="F46"/>
  <c r="F48"/>
  <c r="F52"/>
  <c r="C18"/>
  <c r="E18"/>
  <c r="G18" s="1"/>
  <c r="D14"/>
  <c r="F14" s="1"/>
  <c r="E14"/>
  <c r="C14"/>
  <c r="D8"/>
  <c r="F6" i="3"/>
  <c r="F8"/>
  <c r="F9"/>
  <c r="F10"/>
  <c r="F12"/>
  <c r="F13"/>
  <c r="F14"/>
  <c r="D51" i="1"/>
  <c r="C49"/>
  <c r="G49" s="1"/>
  <c r="F5" i="3"/>
  <c r="E8"/>
  <c r="E9"/>
  <c r="E10"/>
  <c r="E11"/>
  <c r="E12"/>
  <c r="E13"/>
  <c r="E14"/>
  <c r="E15"/>
  <c r="E5"/>
  <c r="E6"/>
  <c r="D43" i="1"/>
  <c r="D18"/>
  <c r="E22"/>
  <c r="G22" s="1"/>
  <c r="C27"/>
  <c r="G27" s="1"/>
  <c r="C12"/>
  <c r="C10"/>
  <c r="C8"/>
  <c r="D16" i="3"/>
  <c r="C16"/>
  <c r="B16"/>
  <c r="D29" i="1"/>
  <c r="F29" s="1"/>
  <c r="E12"/>
  <c r="G12" s="1"/>
  <c r="D12"/>
  <c r="E10"/>
  <c r="F10" s="1"/>
  <c r="D10"/>
  <c r="E8"/>
  <c r="G8" s="1"/>
  <c r="C22"/>
  <c r="C29"/>
  <c r="G29" s="1"/>
  <c r="E27"/>
  <c r="D27"/>
  <c r="F27" s="1"/>
  <c r="D22"/>
  <c r="E43"/>
  <c r="C43"/>
  <c r="C51"/>
  <c r="C47"/>
  <c r="C40"/>
  <c r="E7" i="3"/>
  <c r="E47" i="1"/>
  <c r="E51"/>
  <c r="F51" s="1"/>
  <c r="E56"/>
  <c r="E55" s="1"/>
  <c r="D56"/>
  <c r="D55" s="1"/>
  <c r="G37" l="1"/>
  <c r="F37"/>
  <c r="F8"/>
  <c r="F12"/>
  <c r="G47"/>
  <c r="F18"/>
  <c r="D7"/>
  <c r="C26"/>
  <c r="E16" i="3"/>
  <c r="E26" i="1"/>
  <c r="E7"/>
  <c r="C7"/>
  <c r="C5" s="1"/>
  <c r="D26"/>
  <c r="C54"/>
  <c r="C35"/>
  <c r="D47"/>
  <c r="F47" s="1"/>
  <c r="D40"/>
  <c r="E40"/>
  <c r="D59"/>
  <c r="D54" s="1"/>
  <c r="F7" l="1"/>
  <c r="G7"/>
  <c r="F40"/>
  <c r="G40"/>
  <c r="F26"/>
  <c r="E5"/>
  <c r="D5"/>
  <c r="C53"/>
  <c r="F35" l="1"/>
  <c r="F5"/>
  <c r="E59" l="1"/>
  <c r="E54" s="1"/>
  <c r="E53" l="1"/>
  <c r="D53" l="1"/>
  <c r="G5" i="2" l="1"/>
  <c r="F5"/>
</calcChain>
</file>

<file path=xl/sharedStrings.xml><?xml version="1.0" encoding="utf-8"?>
<sst xmlns="http://schemas.openxmlformats.org/spreadsheetml/2006/main" count="158" uniqueCount="149">
  <si>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</si>
  <si>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</si>
  <si>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</si>
  <si>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</si>
  <si>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</si>
  <si>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</si>
  <si>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</si>
  <si>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</si>
  <si>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</si>
  <si>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</si>
  <si>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</si>
  <si>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</si>
  <si>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</si>
  <si>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</si>
  <si>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</si>
  <si>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</si>
  <si>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</si>
  <si>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</si>
  <si>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</si>
  <si>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</si>
  <si>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</si>
  <si>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</si>
  <si>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</si>
  <si>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</si>
  <si>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</si>
  <si>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</si>
  <si>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</si>
  <si>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</si>
  <si>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</si>
  <si>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</si>
  <si>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</si>
  <si>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</si>
  <si>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Е.А. Малышева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</si>
  <si>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</si>
  <si>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</si>
  <si>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</si>
  <si>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</si>
  <si>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</si>
  <si>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</si>
  <si>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</si>
  <si>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</si>
  <si>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</si>
  <si>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</si>
  <si>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</si>
  <si>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</si>
  <si>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</si>
  <si>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</si>
  <si>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</si>
  <si>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</si>
  <si>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</si>
  <si>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</si>
  <si>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Безвозмездные поступления от других бюджетов бюджетной системы Российской Федерации</t>
  </si>
  <si>
    <t>Иные межбюджетные трансферты</t>
  </si>
  <si>
    <t>Наименование муниципальной программы</t>
  </si>
  <si>
    <t>ИТОГО: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</si>
  <si>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</si>
  <si>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</si>
  <si>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</si>
  <si>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</si>
  <si>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</si>
  <si>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</si>
  <si>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</si>
  <si>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</si>
  <si>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развитие систем коммунальной инфрастуктуры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</si>
  <si>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</si>
  <si>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</si>
  <si>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</si>
  <si>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</si>
  <si>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</si>
  <si>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10601000000000110</t>
  </si>
  <si>
    <t>11105010000000120</t>
  </si>
  <si>
    <t>11105030000000120</t>
  </si>
  <si>
    <t>11109040000000120</t>
  </si>
  <si>
    <t>20229999130000150</t>
  </si>
  <si>
    <t>Безвозмездные перечисления физических лиц</t>
  </si>
  <si>
    <t>20705030130073150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</si>
  <si>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</si>
  <si>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</si>
  <si>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</si>
  <si>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</si>
  <si>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00 0103 0000000000 000</t>
  </si>
  <si>
    <t>00 0103 0100000000 000</t>
  </si>
  <si>
    <t>00 0103 0100130000 710</t>
  </si>
  <si>
    <t>00 0103 0100130000 810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</si>
  <si>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</si>
  <si>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</si>
  <si>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</si>
  <si>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</si>
  <si>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</si>
  <si>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</si>
  <si>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</si>
  <si>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Базарно-Карабулакского муниципального образования Базарно-Карабулакского муниципального района"</t>
  </si>
  <si>
    <t>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</si>
  <si>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</si>
  <si>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</si>
  <si>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00 0502 0000000000 000</t>
  </si>
  <si>
    <t>Коммунальное хозяйство</t>
  </si>
  <si>
    <t>Доходы, получаемые в виде арендной платы 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участков.</t>
  </si>
  <si>
    <t>20216001130001150</t>
  </si>
  <si>
    <t xml:space="preserve">Дотации бюджетам городских поселений на выравнивание бюджетной обеспеченности из бюджета  муниципального района за счет средств областного бюджета  </t>
  </si>
  <si>
    <t>20220000000000150</t>
  </si>
  <si>
    <t>Субсидии бюджетам бюджетной системы Российской Федерации (межбюджетные субсидии)</t>
  </si>
  <si>
    <t>20225467130000150</t>
  </si>
  <si>
    <t xml:space="preserve">Налоги на товары (работы, услуги) реализуемые на территории Российской Федерации </t>
  </si>
  <si>
    <t>10302000010000110</t>
  </si>
  <si>
    <t>Акцизы по подакцизным товарам (продукции), производимым на территории Российской Федерации</t>
  </si>
  <si>
    <t>% исполнения плана 2024 года</t>
  </si>
  <si>
    <t>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</si>
  <si>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</si>
  <si>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</si>
  <si>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Прочие неналоговые доходы</t>
  </si>
  <si>
    <t>11705000000000150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</si>
  <si>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</si>
  <si>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субсидии бюджетам городских поселений</t>
  </si>
  <si>
    <t>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</si>
  <si>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Обеспечение проведения выборов и референдумов</t>
  </si>
  <si>
    <t>00 0107 0000000000 000</t>
  </si>
  <si>
    <t>Штрафы, санкции, возмещение ущерба</t>
  </si>
  <si>
    <t>11600000000000140</t>
  </si>
  <si>
    <t>св. 2,5 раза</t>
  </si>
  <si>
    <t>Дотации бюджетам субъектов Российской Федерации и муниципальных образований, в том числе: 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</si>
  <si>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января 2025 года      
</t>
  </si>
  <si>
    <t>Исполнено на 1 января 2024 г.</t>
  </si>
  <si>
    <t>Утвержденные бюджетные назначения на                        1 января 2025 г.</t>
  </si>
  <si>
    <t>Исполнено на 1 января 2025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</si>
  <si>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января 2025 г.
</t>
  </si>
  <si>
    <t>Исполнено на 1 января 2024 г. (тыс.руб)</t>
  </si>
  <si>
    <t>Утвержденные бюджетные назначения на           1 января 2025 г. (тыс.руб)</t>
  </si>
  <si>
    <t>Исполнено на 1 января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</si>
  <si>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2025 года     
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</si>
  <si>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</si>
  <si>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</si>
  <si>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городских поселений</t>
  </si>
  <si>
    <t>00 0105 0201130000 510</t>
  </si>
  <si>
    <t>Уменьшение прочих остатков денежных средств бюджетов городских поселений</t>
  </si>
  <si>
    <t>00 0105 0201130000 610</t>
  </si>
  <si>
    <t>св. 3,3 раза</t>
  </si>
  <si>
    <t>св. 4,9 раза</t>
  </si>
  <si>
    <t>св. 2,6 раза</t>
  </si>
  <si>
    <t xml:space="preserve"> </t>
  </si>
  <si>
    <t>св. 2,3 раза</t>
  </si>
  <si>
    <t>св. 2,2 раза</t>
  </si>
  <si>
    <t>св. 5,5 раза</t>
  </si>
  <si>
    <t>св. 5,4 раза</t>
  </si>
  <si>
    <t>св. 4,0 раз</t>
  </si>
  <si>
    <t>св. 8,8 раза</t>
  </si>
  <si>
    <t>св. 3,9 раза</t>
  </si>
  <si>
    <t>св. 2,0 раз</t>
  </si>
  <si>
    <t>св. 3,0 раз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</si>
</sst>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#,##0.0;[Red]\-#,##0.0;0.0"/>
    <numFmt numFmtId="169" formatCode="0.0"/>
  </numFmts>
  <fonts count="2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5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5">
      <alignment horizontal="left" wrapText="1"/>
    </xf>
    <xf numFmtId="49" fontId="6" fillId="0" borderId="6">
      <alignment horizontal="center" vertical="center"/>
    </xf>
    <xf numFmtId="4" fontId="6" fillId="0" borderId="6">
      <alignment horizontal="right" shrinkToFit="1"/>
    </xf>
    <xf numFmtId="0" fontId="7" fillId="0" borderId="0"/>
    <xf numFmtId="0" fontId="8" fillId="0" borderId="0"/>
    <xf numFmtId="0" fontId="9" fillId="0" borderId="0"/>
    <xf numFmtId="0" fontId="10" fillId="0" borderId="0">
      <alignment horizontal="center"/>
    </xf>
    <xf numFmtId="0" fontId="6" fillId="0" borderId="7">
      <alignment horizontal="center"/>
    </xf>
    <xf numFmtId="0" fontId="11" fillId="0" borderId="0">
      <alignment horizontal="right"/>
    </xf>
    <xf numFmtId="0" fontId="10" fillId="0" borderId="0"/>
    <xf numFmtId="0" fontId="12" fillId="0" borderId="0"/>
    <xf numFmtId="0" fontId="12" fillId="0" borderId="8"/>
    <xf numFmtId="0" fontId="6" fillId="0" borderId="9">
      <alignment horizontal="center"/>
    </xf>
    <xf numFmtId="0" fontId="11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11" fillId="0" borderId="13">
      <alignment horizontal="right"/>
    </xf>
    <xf numFmtId="0" fontId="13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10" fillId="0" borderId="7">
      <alignment horizontal="center"/>
    </xf>
    <xf numFmtId="0" fontId="6" fillId="0" borderId="6">
      <alignment horizontal="center" vertical="top" wrapText="1"/>
    </xf>
    <xf numFmtId="49" fontId="6" fillId="0" borderId="6">
      <alignment horizontal="center" vertical="top" wrapText="1"/>
    </xf>
    <xf numFmtId="0" fontId="9" fillId="0" borderId="18"/>
    <xf numFmtId="0" fontId="9" fillId="0" borderId="10"/>
    <xf numFmtId="0" fontId="6" fillId="0" borderId="6">
      <alignment horizontal="center" vertical="center"/>
    </xf>
    <xf numFmtId="0" fontId="6" fillId="0" borderId="9">
      <alignment horizontal="center" vertical="center"/>
    </xf>
    <xf numFmtId="49" fontId="6" fillId="0" borderId="9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9" fontId="6" fillId="0" borderId="0">
      <alignment horizontal="right"/>
    </xf>
    <xf numFmtId="0" fontId="10" fillId="0" borderId="10">
      <alignment horizontal="center"/>
    </xf>
    <xf numFmtId="0" fontId="6" fillId="0" borderId="9">
      <alignment horizontal="center" vertical="center" shrinkToFit="1"/>
    </xf>
    <xf numFmtId="49" fontId="6" fillId="0" borderId="9">
      <alignment horizontal="center" vertical="center" shrinkToFit="1"/>
    </xf>
    <xf numFmtId="49" fontId="9" fillId="0" borderId="10"/>
    <xf numFmtId="0" fontId="6" fillId="0" borderId="20">
      <alignment horizontal="center" shrinkToFit="1"/>
    </xf>
    <xf numFmtId="4" fontId="6" fillId="0" borderId="28">
      <alignment horizontal="right" shrinkToFit="1"/>
    </xf>
    <xf numFmtId="49" fontId="9" fillId="0" borderId="13"/>
    <xf numFmtId="0" fontId="6" fillId="0" borderId="23">
      <alignment horizontal="center" shrinkToFit="1"/>
    </xf>
    <xf numFmtId="167" fontId="6" fillId="0" borderId="24">
      <alignment horizontal="right" shrinkToFit="1"/>
    </xf>
    <xf numFmtId="167" fontId="6" fillId="0" borderId="29">
      <alignment horizontal="right" shrinkToFit="1"/>
    </xf>
    <xf numFmtId="49" fontId="6" fillId="0" borderId="26">
      <alignment horizontal="center" wrapText="1"/>
    </xf>
    <xf numFmtId="49" fontId="6" fillId="0" borderId="27">
      <alignment horizontal="center" wrapText="1"/>
    </xf>
    <xf numFmtId="4" fontId="6" fillId="0" borderId="27">
      <alignment horizontal="right" wrapText="1"/>
    </xf>
    <xf numFmtId="4" fontId="6" fillId="0" borderId="25">
      <alignment horizontal="right" wrapText="1"/>
    </xf>
    <xf numFmtId="0" fontId="9" fillId="0" borderId="13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9" fillId="0" borderId="13"/>
    <xf numFmtId="0" fontId="13" fillId="0" borderId="16"/>
    <xf numFmtId="0" fontId="13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4" fillId="0" borderId="0"/>
    <xf numFmtId="0" fontId="6" fillId="0" borderId="7">
      <alignment horizontal="left"/>
    </xf>
    <xf numFmtId="49" fontId="6" fillId="0" borderId="7">
      <alignment horizontal="left"/>
    </xf>
    <xf numFmtId="0" fontId="6" fillId="0" borderId="7">
      <alignment horizontal="center" shrinkToFit="1"/>
    </xf>
    <xf numFmtId="49" fontId="6" fillId="0" borderId="7">
      <alignment horizontal="center" vertical="center" shrinkToFit="1"/>
    </xf>
    <xf numFmtId="49" fontId="9" fillId="0" borderId="7">
      <alignment shrinkToFit="1"/>
    </xf>
    <xf numFmtId="49" fontId="6" fillId="0" borderId="7">
      <alignment horizontal="right"/>
    </xf>
    <xf numFmtId="0" fontId="6" fillId="0" borderId="20">
      <alignment horizontal="center" vertical="center" shrinkToFit="1"/>
    </xf>
    <xf numFmtId="49" fontId="6" fillId="0" borderId="21">
      <alignment horizontal="center" vertical="center"/>
    </xf>
    <xf numFmtId="0" fontId="6" fillId="0" borderId="19">
      <alignment horizontal="left" wrapText="1" indent="2"/>
    </xf>
    <xf numFmtId="0" fontId="6" fillId="0" borderId="35">
      <alignment horizontal="center" vertical="center" shrinkToFit="1"/>
    </xf>
    <xf numFmtId="167" fontId="6" fillId="0" borderId="6">
      <alignment horizontal="right" vertical="center" shrinkToFit="1"/>
    </xf>
    <xf numFmtId="167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30">
      <alignment horizontal="right" shrinkToFit="1"/>
    </xf>
    <xf numFmtId="0" fontId="6" fillId="0" borderId="22">
      <alignment horizontal="left" wrapText="1" indent="2"/>
    </xf>
    <xf numFmtId="0" fontId="15" fillId="0" borderId="30">
      <alignment wrapText="1"/>
    </xf>
    <xf numFmtId="0" fontId="15" fillId="0" borderId="30"/>
    <xf numFmtId="0" fontId="15" fillId="2" borderId="30">
      <alignment wrapText="1"/>
    </xf>
    <xf numFmtId="0" fontId="6" fillId="2" borderId="5">
      <alignment horizontal="left" wrapText="1"/>
    </xf>
    <xf numFmtId="49" fontId="6" fillId="0" borderId="30">
      <alignment horizontal="center" shrinkToFit="1"/>
    </xf>
    <xf numFmtId="49" fontId="6" fillId="0" borderId="6">
      <alignment horizontal="center" vertical="center" shrinkToFit="1"/>
    </xf>
    <xf numFmtId="0" fontId="9" fillId="0" borderId="16">
      <alignment horizontal="left"/>
    </xf>
    <xf numFmtId="0" fontId="9" fillId="0" borderId="34">
      <alignment horizontal="left" wrapText="1"/>
    </xf>
    <xf numFmtId="0" fontId="9" fillId="0" borderId="34">
      <alignment horizontal="left"/>
    </xf>
    <xf numFmtId="0" fontId="6" fillId="0" borderId="34"/>
    <xf numFmtId="49" fontId="9" fillId="0" borderId="34"/>
    <xf numFmtId="49" fontId="9" fillId="0" borderId="34"/>
    <xf numFmtId="0" fontId="9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6" fillId="0" borderId="0"/>
    <xf numFmtId="49" fontId="9" fillId="0" borderId="0"/>
    <xf numFmtId="49" fontId="9" fillId="0" borderId="0"/>
    <xf numFmtId="0" fontId="6" fillId="0" borderId="0">
      <alignment horizontal="center" wrapText="1"/>
    </xf>
    <xf numFmtId="0" fontId="6" fillId="0" borderId="7">
      <alignment horizontal="center" wrapText="1"/>
    </xf>
    <xf numFmtId="0" fontId="16" fillId="0" borderId="0">
      <alignment horizontal="center"/>
    </xf>
    <xf numFmtId="0" fontId="16" fillId="0" borderId="16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14" fillId="0" borderId="0">
      <alignment horizontal="left"/>
    </xf>
    <xf numFmtId="49" fontId="9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6" fillId="0" borderId="16">
      <alignment horizontal="center"/>
    </xf>
    <xf numFmtId="0" fontId="13" fillId="0" borderId="0"/>
    <xf numFmtId="0" fontId="16" fillId="0" borderId="0">
      <alignment horizontal="center"/>
    </xf>
    <xf numFmtId="0" fontId="13" fillId="0" borderId="0"/>
    <xf numFmtId="0" fontId="16" fillId="0" borderId="0">
      <alignment horizontal="center"/>
    </xf>
    <xf numFmtId="0" fontId="6" fillId="0" borderId="0">
      <alignment horizontal="center" wrapText="1"/>
    </xf>
    <xf numFmtId="0" fontId="15" fillId="0" borderId="0"/>
    <xf numFmtId="0" fontId="13" fillId="0" borderId="7"/>
    <xf numFmtId="0" fontId="13" fillId="0" borderId="0"/>
    <xf numFmtId="0" fontId="9" fillId="0" borderId="7"/>
    <xf numFmtId="0" fontId="9" fillId="0" borderId="6">
      <alignment horizontal="left" wrapText="1"/>
    </xf>
    <xf numFmtId="0" fontId="9" fillId="0" borderId="16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7" fillId="3" borderId="0"/>
    <xf numFmtId="0" fontId="9" fillId="0" borderId="6">
      <alignment horizontal="left"/>
    </xf>
    <xf numFmtId="0" fontId="8" fillId="0" borderId="0"/>
    <xf numFmtId="0" fontId="13" fillId="0" borderId="7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vertical="center" wrapText="1"/>
    </xf>
    <xf numFmtId="0" fontId="23" fillId="0" borderId="0" xfId="0" applyFont="1"/>
    <xf numFmtId="0" fontId="20" fillId="0" borderId="1" xfId="0" applyFont="1" applyFill="1" applyBorder="1" applyAlignment="1">
      <alignment vertical="top" wrapText="1"/>
    </xf>
    <xf numFmtId="0" fontId="1" fillId="0" borderId="0" xfId="0" applyFont="1"/>
    <xf numFmtId="0" fontId="1" fillId="0" borderId="0" xfId="0" applyFont="1" applyBorder="1"/>
    <xf numFmtId="165" fontId="21" fillId="0" borderId="1" xfId="10" applyNumberFormat="1" applyFont="1" applyFill="1" applyBorder="1" applyAlignment="1" applyProtection="1">
      <alignment vertical="top" wrapText="1"/>
      <protection hidden="1"/>
    </xf>
    <xf numFmtId="165" fontId="21" fillId="0" borderId="1" xfId="11" applyNumberFormat="1" applyFont="1" applyFill="1" applyBorder="1" applyAlignment="1" applyProtection="1">
      <alignment vertical="top" wrapText="1"/>
      <protection hidden="1"/>
    </xf>
    <xf numFmtId="165" fontId="21" fillId="0" borderId="1" xfId="13" applyNumberFormat="1" applyFont="1" applyFill="1" applyBorder="1" applyAlignment="1" applyProtection="1">
      <alignment vertical="top" wrapText="1"/>
      <protection hidden="1"/>
    </xf>
    <xf numFmtId="165" fontId="21" fillId="0" borderId="1" xfId="7" applyNumberFormat="1" applyFont="1" applyFill="1" applyBorder="1" applyAlignment="1" applyProtection="1">
      <alignment vertical="top" wrapText="1"/>
      <protection hidden="1"/>
    </xf>
    <xf numFmtId="165" fontId="21" fillId="0" borderId="1" xfId="14" applyNumberFormat="1" applyFont="1" applyFill="1" applyBorder="1" applyAlignment="1" applyProtection="1">
      <alignment vertical="top" wrapText="1"/>
      <protection hidden="1"/>
    </xf>
    <xf numFmtId="165" fontId="21" fillId="0" borderId="1" xfId="5" applyNumberFormat="1" applyFont="1" applyFill="1" applyBorder="1" applyAlignment="1" applyProtection="1">
      <alignment vertical="top" wrapText="1"/>
      <protection hidden="1"/>
    </xf>
    <xf numFmtId="165" fontId="21" fillId="0" borderId="1" xfId="16" applyNumberFormat="1" applyFont="1" applyFill="1" applyBorder="1" applyAlignment="1" applyProtection="1">
      <alignment vertical="top" wrapText="1"/>
      <protection hidden="1"/>
    </xf>
    <xf numFmtId="165" fontId="21" fillId="0" borderId="1" xfId="9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164" fontId="1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left" vertical="top" wrapText="1"/>
    </xf>
    <xf numFmtId="37" fontId="18" fillId="0" borderId="1" xfId="0" applyNumberFormat="1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top" wrapText="1"/>
    </xf>
    <xf numFmtId="1" fontId="25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18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Fill="1" applyBorder="1" applyAlignment="1">
      <alignment vertical="top" wrapText="1"/>
    </xf>
    <xf numFmtId="0" fontId="18" fillId="0" borderId="3" xfId="0" applyFont="1" applyFill="1" applyBorder="1" applyAlignment="1">
      <alignment horizontal="right" vertical="top" wrapText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top" wrapText="1"/>
    </xf>
    <xf numFmtId="168" fontId="21" fillId="0" borderId="1" xfId="24" applyNumberFormat="1" applyFont="1" applyFill="1" applyBorder="1" applyAlignment="1" applyProtection="1">
      <protection hidden="1"/>
    </xf>
    <xf numFmtId="169" fontId="2" fillId="0" borderId="0" xfId="0" applyNumberFormat="1" applyFont="1"/>
    <xf numFmtId="0" fontId="22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164" fontId="22" fillId="0" borderId="3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18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vertical="top" wrapText="1"/>
    </xf>
    <xf numFmtId="0" fontId="25" fillId="0" borderId="1" xfId="0" applyFont="1" applyFill="1" applyBorder="1" applyAlignment="1">
      <alignment vertical="top" wrapText="1"/>
    </xf>
    <xf numFmtId="0" fontId="25" fillId="0" borderId="1" xfId="0" applyFont="1" applyBorder="1" applyAlignment="1">
      <alignment horizontal="left" vertical="top" wrapText="1"/>
    </xf>
    <xf numFmtId="0" fontId="18" fillId="0" borderId="3" xfId="0" applyFont="1" applyFill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2" fillId="0" borderId="3" xfId="0" applyFont="1" applyFill="1" applyBorder="1" applyAlignment="1">
      <alignment vertical="top" wrapText="1"/>
    </xf>
    <xf numFmtId="3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49" fontId="25" fillId="0" borderId="1" xfId="0" applyNumberFormat="1" applyFont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center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164" fontId="22" fillId="0" borderId="3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164" fontId="21" fillId="0" borderId="1" xfId="0" applyNumberFormat="1" applyFont="1" applyFill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</cellXfs>
  <cellStyles count="175">
    <cellStyle name="br" xfId="159"/>
    <cellStyle name="br 2" xfId="169"/>
    <cellStyle name="col" xfId="158"/>
    <cellStyle name="col 2" xfId="168"/>
    <cellStyle name="st140" xfId="155"/>
    <cellStyle name="style0" xfId="160"/>
    <cellStyle name="style0 2" xfId="170"/>
    <cellStyle name="td" xfId="161"/>
    <cellStyle name="td 2" xfId="171"/>
    <cellStyle name="tr" xfId="157"/>
    <cellStyle name="tr 2" xfId="167"/>
    <cellStyle name="xl100" xfId="98"/>
    <cellStyle name="xl101" xfId="102"/>
    <cellStyle name="xl102" xfId="107"/>
    <cellStyle name="xl103" xfId="110"/>
    <cellStyle name="xl104" xfId="99"/>
    <cellStyle name="xl105" xfId="103"/>
    <cellStyle name="xl106" xfId="108"/>
    <cellStyle name="xl107" xfId="22"/>
    <cellStyle name="xl108" xfId="104"/>
    <cellStyle name="xl109" xfId="111"/>
    <cellStyle name="xl110" xfId="23"/>
    <cellStyle name="xl111" xfId="100"/>
    <cellStyle name="xl112" xfId="105"/>
    <cellStyle name="xl113" xfId="106"/>
    <cellStyle name="xl114" xfId="112"/>
    <cellStyle name="xl115" xfId="114"/>
    <cellStyle name="xl116" xfId="116"/>
    <cellStyle name="xl117" xfId="117"/>
    <cellStyle name="xl118" xfId="118"/>
    <cellStyle name="xl119" xfId="119"/>
    <cellStyle name="xl120" xfId="120"/>
    <cellStyle name="xl121" xfId="121"/>
    <cellStyle name="xl122" xfId="122"/>
    <cellStyle name="xl123" xfId="128"/>
    <cellStyle name="xl124" xfId="136"/>
    <cellStyle name="xl125" xfId="138"/>
    <cellStyle name="xl126" xfId="142"/>
    <cellStyle name="xl127" xfId="151"/>
    <cellStyle name="xl128" xfId="154"/>
    <cellStyle name="xl129" xfId="156"/>
    <cellStyle name="xl130" xfId="123"/>
    <cellStyle name="xl131" xfId="129"/>
    <cellStyle name="xl132" xfId="134"/>
    <cellStyle name="xl133" xfId="137"/>
    <cellStyle name="xl134" xfId="139"/>
    <cellStyle name="xl135" xfId="143"/>
    <cellStyle name="xl136" xfId="135"/>
    <cellStyle name="xl137" xfId="145"/>
    <cellStyle name="xl138" xfId="147"/>
    <cellStyle name="xl139" xfId="149"/>
    <cellStyle name="xl140" xfId="150"/>
    <cellStyle name="xl141" xfId="152"/>
    <cellStyle name="xl141 2" xfId="165"/>
    <cellStyle name="xl142" xfId="124"/>
    <cellStyle name="xl143" xfId="130"/>
    <cellStyle name="xl144" xfId="140"/>
    <cellStyle name="xl145" xfId="146"/>
    <cellStyle name="xl146" xfId="148"/>
    <cellStyle name="xl147" xfId="125"/>
    <cellStyle name="xl148" xfId="131"/>
    <cellStyle name="xl149" xfId="141"/>
    <cellStyle name="xl150" xfId="126"/>
    <cellStyle name="xl151" xfId="132"/>
    <cellStyle name="xl152" xfId="127"/>
    <cellStyle name="xl153" xfId="133"/>
    <cellStyle name="xl154" xfId="144"/>
    <cellStyle name="xl155" xfId="163"/>
    <cellStyle name="xl21" xfId="162"/>
    <cellStyle name="xl22" xfId="26"/>
    <cellStyle name="xl23" xfId="30"/>
    <cellStyle name="xl24" xfId="35"/>
    <cellStyle name="xl25" xfId="41"/>
    <cellStyle name="xl26" xfId="54"/>
    <cellStyle name="xl27" xfId="58"/>
    <cellStyle name="xl28" xfId="61"/>
    <cellStyle name="xl29" xfId="65"/>
    <cellStyle name="xl30" xfId="69"/>
    <cellStyle name="xl31" xfId="39"/>
    <cellStyle name="xl32" xfId="153"/>
    <cellStyle name="xl32 2" xfId="166"/>
    <cellStyle name="xl33" xfId="49"/>
    <cellStyle name="xl34" xfId="59"/>
    <cellStyle name="xl35" xfId="62"/>
    <cellStyle name="xl36" xfId="66"/>
    <cellStyle name="xl37" xfId="70"/>
    <cellStyle name="xl38" xfId="31"/>
    <cellStyle name="xl39" xfId="63"/>
    <cellStyle name="xl40" xfId="67"/>
    <cellStyle name="xl41" xfId="71"/>
    <cellStyle name="xl42" xfId="42"/>
    <cellStyle name="xl43" xfId="45"/>
    <cellStyle name="xl44" xfId="47"/>
    <cellStyle name="xl45" xfId="50"/>
    <cellStyle name="xl46" xfId="55"/>
    <cellStyle name="xl47" xfId="60"/>
    <cellStyle name="xl48" xfId="64"/>
    <cellStyle name="xl49" xfId="68"/>
    <cellStyle name="xl50" xfId="72"/>
    <cellStyle name="xl51" xfId="27"/>
    <cellStyle name="xl52" xfId="32"/>
    <cellStyle name="xl53" xfId="36"/>
    <cellStyle name="xl54" xfId="43"/>
    <cellStyle name="xl55" xfId="48"/>
    <cellStyle name="xl56" xfId="51"/>
    <cellStyle name="xl57" xfId="28"/>
    <cellStyle name="xl58" xfId="33"/>
    <cellStyle name="xl59" xfId="37"/>
    <cellStyle name="xl60" xfId="40"/>
    <cellStyle name="xl61" xfId="44"/>
    <cellStyle name="xl62" xfId="46"/>
    <cellStyle name="xl63" xfId="52"/>
    <cellStyle name="xl64" xfId="53"/>
    <cellStyle name="xl65" xfId="29"/>
    <cellStyle name="xl66" xfId="34"/>
    <cellStyle name="xl67" xfId="38"/>
    <cellStyle name="xl68" xfId="56"/>
    <cellStyle name="xl69" xfId="57"/>
    <cellStyle name="xl70" xfId="21"/>
    <cellStyle name="xl71" xfId="89"/>
    <cellStyle name="xl72" xfId="95"/>
    <cellStyle name="xl73" xfId="78"/>
    <cellStyle name="xl74" xfId="81"/>
    <cellStyle name="xl75" xfId="84"/>
    <cellStyle name="xl76" xfId="90"/>
    <cellStyle name="xl77" xfId="96"/>
    <cellStyle name="xl78" xfId="75"/>
    <cellStyle name="xl79" xfId="85"/>
    <cellStyle name="xl80" xfId="91"/>
    <cellStyle name="xl81" xfId="76"/>
    <cellStyle name="xl82" xfId="82"/>
    <cellStyle name="xl83" xfId="86"/>
    <cellStyle name="xl84" xfId="92"/>
    <cellStyle name="xl85" xfId="73"/>
    <cellStyle name="xl86" xfId="79"/>
    <cellStyle name="xl87" xfId="83"/>
    <cellStyle name="xl88" xfId="87"/>
    <cellStyle name="xl89" xfId="93"/>
    <cellStyle name="xl90" xfId="74"/>
    <cellStyle name="xl91" xfId="77"/>
    <cellStyle name="xl92" xfId="80"/>
    <cellStyle name="xl93" xfId="88"/>
    <cellStyle name="xl94" xfId="94"/>
    <cellStyle name="xl95" xfId="97"/>
    <cellStyle name="xl96" xfId="101"/>
    <cellStyle name="xl97" xfId="109"/>
    <cellStyle name="xl98" xfId="113"/>
    <cellStyle name="xl99" xfId="115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172"/>
    <cellStyle name="Обычный 2 11 3" xfId="174"/>
    <cellStyle name="Обычный 2 12" xfId="24"/>
    <cellStyle name="Обычный 2 12 2" xfId="173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4 3" xfId="16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  <cellStyle name="Обычный 3" xfId="25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tabSelected="1" topLeftCell="A58" zoomScale="90" zoomScaleNormal="90" workbookViewId="0">
      <selection activeCell="C4" sqref="C4"/>
    </sheetView>
  </sheetViews>
  <sheetFormatPr defaultRowHeight="15.75"/>
  <cols>
    <col min="1" max="1" width="34.7109375" style="2" customWidth="1"/>
    <col min="2" max="2" width="22.28515625" style="2" customWidth="1"/>
    <col min="3" max="3" width="13" style="2" customWidth="1"/>
    <col min="4" max="4" width="16.85546875" style="2" customWidth="1"/>
    <col min="5" max="5" width="12.42578125" style="2" customWidth="1"/>
    <col min="6" max="6" width="13.140625" style="2" customWidth="1"/>
    <col min="7" max="7" width="13.28515625" style="2" customWidth="1"/>
    <col min="8" max="8" width="19.140625" style="2" customWidth="1"/>
    <col min="9" max="16384" width="9.140625" style="2"/>
  </cols>
  <sheetData>
    <row r="1" spans="1:8">
      <c r="A1" s="12"/>
      <c r="B1" s="12"/>
      <c r="C1" s="12"/>
      <c r="D1" s="12"/>
      <c r="E1" s="12"/>
      <c r="F1" s="12"/>
      <c r="G1" s="12"/>
    </row>
    <row r="2" spans="1:8" ht="64.5" customHeight="1">
      <c r="A2" s="90" t="s">
        <v>121</v>
      </c>
      <c r="B2" s="91"/>
      <c r="C2" s="91"/>
      <c r="D2" s="91"/>
      <c r="E2" s="91"/>
      <c r="F2" s="91"/>
      <c r="G2" s="91"/>
    </row>
    <row r="3" spans="1:8">
      <c r="A3" s="26"/>
      <c r="B3" s="26"/>
      <c r="C3" s="26"/>
      <c r="D3" s="26"/>
      <c r="E3" s="26"/>
      <c r="F3" s="26"/>
      <c r="G3" s="27" t="s">
        <v>31</v>
      </c>
    </row>
    <row r="4" spans="1:8" ht="75.75" customHeight="1">
      <c r="A4" s="29" t="s">
        <v>0</v>
      </c>
      <c r="B4" s="29" t="s">
        <v>1</v>
      </c>
      <c r="C4" s="45" t="s">
        <v>122</v>
      </c>
      <c r="D4" s="45" t="s">
        <v>123</v>
      </c>
      <c r="E4" s="45" t="s">
        <v>124</v>
      </c>
      <c r="F4" s="28" t="s">
        <v>93</v>
      </c>
      <c r="G4" s="28" t="s">
        <v>94</v>
      </c>
    </row>
    <row r="5" spans="1:8">
      <c r="A5" s="30" t="s">
        <v>2</v>
      </c>
      <c r="B5" s="31"/>
      <c r="C5" s="57">
        <f>C7+C26</f>
        <v>49002.899999999994</v>
      </c>
      <c r="D5" s="79">
        <f>D7+D26</f>
        <v>100498.3</v>
      </c>
      <c r="E5" s="79">
        <f>E7+E26</f>
        <v>106180.7</v>
      </c>
      <c r="F5" s="60">
        <f>E5/D5*100</f>
        <v>105.65422499684074</v>
      </c>
      <c r="G5" s="79" t="s">
        <v>141</v>
      </c>
      <c r="H5" s="7"/>
    </row>
    <row r="6" spans="1:8">
      <c r="A6" s="32" t="s">
        <v>3</v>
      </c>
      <c r="B6" s="33"/>
      <c r="C6" s="58"/>
      <c r="D6" s="80"/>
      <c r="E6" s="80"/>
      <c r="F6" s="60"/>
      <c r="G6" s="79"/>
      <c r="H6" s="7"/>
    </row>
    <row r="7" spans="1:8">
      <c r="A7" s="34" t="s">
        <v>33</v>
      </c>
      <c r="B7" s="35">
        <v>1E+16</v>
      </c>
      <c r="C7" s="58">
        <f>C8+C10+C12+C14+C18+C22+C25</f>
        <v>29610.3</v>
      </c>
      <c r="D7" s="80">
        <f>D8+D10+D12+D14+D18+D22+D25</f>
        <v>42629.4</v>
      </c>
      <c r="E7" s="80">
        <f>E8+E10+E12+E14+E18+E22+E25+E24</f>
        <v>48311.799999999996</v>
      </c>
      <c r="F7" s="93">
        <f t="shared" ref="F7:F53" si="0">E7/D7*100</f>
        <v>113.32976771899203</v>
      </c>
      <c r="G7" s="80">
        <f t="shared" ref="G5:G53" si="1">E7/C7*100</f>
        <v>163.1587656997734</v>
      </c>
      <c r="H7" s="7"/>
    </row>
    <row r="8" spans="1:8">
      <c r="A8" s="34" t="s">
        <v>34</v>
      </c>
      <c r="B8" s="35">
        <v>1.01E+16</v>
      </c>
      <c r="C8" s="58">
        <f>C9</f>
        <v>13590.9</v>
      </c>
      <c r="D8" s="80">
        <f>D9</f>
        <v>16175.8</v>
      </c>
      <c r="E8" s="80">
        <f>E9</f>
        <v>18210.3</v>
      </c>
      <c r="F8" s="93">
        <f t="shared" si="0"/>
        <v>112.57743048257274</v>
      </c>
      <c r="G8" s="80">
        <f t="shared" si="1"/>
        <v>133.98891905613314</v>
      </c>
      <c r="H8" s="25"/>
    </row>
    <row r="9" spans="1:8">
      <c r="A9" s="34" t="s">
        <v>35</v>
      </c>
      <c r="B9" s="36" t="s">
        <v>36</v>
      </c>
      <c r="C9" s="58">
        <v>13590.9</v>
      </c>
      <c r="D9" s="80">
        <v>16175.8</v>
      </c>
      <c r="E9" s="80">
        <v>18210.3</v>
      </c>
      <c r="F9" s="93">
        <f t="shared" si="0"/>
        <v>112.57743048257274</v>
      </c>
      <c r="G9" s="80">
        <f t="shared" si="1"/>
        <v>133.98891905613314</v>
      </c>
      <c r="H9" s="25"/>
    </row>
    <row r="10" spans="1:8" ht="38.25">
      <c r="A10" s="63" t="s">
        <v>103</v>
      </c>
      <c r="B10" s="36" t="s">
        <v>37</v>
      </c>
      <c r="C10" s="58">
        <f>C11</f>
        <v>3210.4</v>
      </c>
      <c r="D10" s="80">
        <f>D11</f>
        <v>3173.3</v>
      </c>
      <c r="E10" s="80">
        <f>E11</f>
        <v>3403.9</v>
      </c>
      <c r="F10" s="93">
        <f t="shared" si="0"/>
        <v>107.26688305549428</v>
      </c>
      <c r="G10" s="80">
        <f t="shared" si="1"/>
        <v>106.02728631946175</v>
      </c>
      <c r="H10" s="25"/>
    </row>
    <row r="11" spans="1:8" s="14" customFormat="1" ht="41.25" customHeight="1">
      <c r="A11" s="63" t="s">
        <v>105</v>
      </c>
      <c r="B11" s="36" t="s">
        <v>104</v>
      </c>
      <c r="C11" s="58">
        <v>3210.4</v>
      </c>
      <c r="D11" s="80">
        <v>3173.3</v>
      </c>
      <c r="E11" s="80">
        <v>3403.9</v>
      </c>
      <c r="F11" s="93">
        <f t="shared" si="0"/>
        <v>107.26688305549428</v>
      </c>
      <c r="G11" s="80">
        <f t="shared" si="1"/>
        <v>106.02728631946175</v>
      </c>
      <c r="H11" s="25"/>
    </row>
    <row r="12" spans="1:8">
      <c r="A12" s="34" t="s">
        <v>38</v>
      </c>
      <c r="B12" s="35">
        <v>1.05E+16</v>
      </c>
      <c r="C12" s="58">
        <f>C13</f>
        <v>787.5</v>
      </c>
      <c r="D12" s="80">
        <f>D13</f>
        <v>990</v>
      </c>
      <c r="E12" s="80">
        <f>E13</f>
        <v>1011.2</v>
      </c>
      <c r="F12" s="93">
        <f t="shared" si="0"/>
        <v>102.14141414141416</v>
      </c>
      <c r="G12" s="80">
        <f t="shared" si="1"/>
        <v>128.4063492063492</v>
      </c>
      <c r="H12" s="25"/>
    </row>
    <row r="13" spans="1:8">
      <c r="A13" s="34" t="s">
        <v>39</v>
      </c>
      <c r="B13" s="35">
        <v>1.05030000100001E+16</v>
      </c>
      <c r="C13" s="58">
        <v>787.5</v>
      </c>
      <c r="D13" s="80">
        <v>990</v>
      </c>
      <c r="E13" s="80">
        <v>1011.2</v>
      </c>
      <c r="F13" s="93">
        <f t="shared" si="0"/>
        <v>102.14141414141416</v>
      </c>
      <c r="G13" s="80">
        <f t="shared" si="1"/>
        <v>128.4063492063492</v>
      </c>
      <c r="H13" s="25"/>
    </row>
    <row r="14" spans="1:8">
      <c r="A14" s="62" t="s">
        <v>40</v>
      </c>
      <c r="B14" s="35">
        <v>1.06E+16</v>
      </c>
      <c r="C14" s="58">
        <f>C15+C17+C16</f>
        <v>10909.9</v>
      </c>
      <c r="D14" s="80">
        <f>D15+D17+D16</f>
        <v>21657</v>
      </c>
      <c r="E14" s="80">
        <f>E15+E17+E16</f>
        <v>25055.8</v>
      </c>
      <c r="F14" s="93">
        <f t="shared" si="0"/>
        <v>115.69377106709146</v>
      </c>
      <c r="G14" s="80" t="s">
        <v>140</v>
      </c>
      <c r="H14" s="25"/>
    </row>
    <row r="15" spans="1:8">
      <c r="A15" s="62" t="s">
        <v>41</v>
      </c>
      <c r="B15" s="36" t="s">
        <v>69</v>
      </c>
      <c r="C15" s="58">
        <v>7050.7</v>
      </c>
      <c r="D15" s="80">
        <v>7186</v>
      </c>
      <c r="E15" s="80">
        <v>10237.6</v>
      </c>
      <c r="F15" s="93">
        <f t="shared" si="0"/>
        <v>142.46590592819373</v>
      </c>
      <c r="G15" s="80">
        <f t="shared" si="1"/>
        <v>145.19976739898166</v>
      </c>
      <c r="H15" s="25"/>
    </row>
    <row r="16" spans="1:8" s="72" customFormat="1">
      <c r="A16" s="62" t="s">
        <v>108</v>
      </c>
      <c r="B16" s="74" t="s">
        <v>109</v>
      </c>
      <c r="C16" s="80">
        <v>0</v>
      </c>
      <c r="D16" s="80">
        <v>10063.6</v>
      </c>
      <c r="E16" s="80">
        <v>11477.8</v>
      </c>
      <c r="F16" s="93">
        <f t="shared" si="0"/>
        <v>114.05262530307245</v>
      </c>
      <c r="G16" s="80">
        <v>0</v>
      </c>
      <c r="H16" s="73"/>
    </row>
    <row r="17" spans="1:8">
      <c r="A17" s="62" t="s">
        <v>42</v>
      </c>
      <c r="B17" s="36" t="s">
        <v>43</v>
      </c>
      <c r="C17" s="58">
        <v>3859.2</v>
      </c>
      <c r="D17" s="80">
        <v>4407.3999999999996</v>
      </c>
      <c r="E17" s="80">
        <v>3340.4</v>
      </c>
      <c r="F17" s="93">
        <f t="shared" si="0"/>
        <v>75.790715614648093</v>
      </c>
      <c r="G17" s="80">
        <f t="shared" si="1"/>
        <v>86.556799336650087</v>
      </c>
      <c r="H17" s="25"/>
    </row>
    <row r="18" spans="1:8" ht="42" customHeight="1">
      <c r="A18" s="62" t="s">
        <v>44</v>
      </c>
      <c r="B18" s="36" t="s">
        <v>45</v>
      </c>
      <c r="C18" s="58">
        <f>C19+C20+C21</f>
        <v>836.7</v>
      </c>
      <c r="D18" s="80">
        <f>D19+D20+D21</f>
        <v>155</v>
      </c>
      <c r="E18" s="80">
        <f>E19+E20+E21</f>
        <v>293.8</v>
      </c>
      <c r="F18" s="93">
        <f t="shared" si="0"/>
        <v>189.54838709677421</v>
      </c>
      <c r="G18" s="80">
        <f t="shared" si="1"/>
        <v>35.114138878929126</v>
      </c>
      <c r="H18" s="25"/>
    </row>
    <row r="19" spans="1:8" ht="89.25">
      <c r="A19" s="34" t="s">
        <v>97</v>
      </c>
      <c r="B19" s="36" t="s">
        <v>70</v>
      </c>
      <c r="C19" s="58">
        <v>339.6</v>
      </c>
      <c r="D19" s="80">
        <v>100</v>
      </c>
      <c r="E19" s="80">
        <v>139.30000000000001</v>
      </c>
      <c r="F19" s="93">
        <f t="shared" si="0"/>
        <v>139.30000000000001</v>
      </c>
      <c r="G19" s="80">
        <f t="shared" si="1"/>
        <v>41.0188457008245</v>
      </c>
      <c r="H19" s="25"/>
    </row>
    <row r="20" spans="1:8" ht="108" customHeight="1">
      <c r="A20" s="34" t="s">
        <v>46</v>
      </c>
      <c r="B20" s="36" t="s">
        <v>71</v>
      </c>
      <c r="C20" s="58">
        <v>469.4</v>
      </c>
      <c r="D20" s="80">
        <v>50</v>
      </c>
      <c r="E20" s="80">
        <v>127.2</v>
      </c>
      <c r="F20" s="93" t="s">
        <v>119</v>
      </c>
      <c r="G20" s="80">
        <f t="shared" si="1"/>
        <v>27.098423519386454</v>
      </c>
      <c r="H20" s="25"/>
    </row>
    <row r="21" spans="1:8" ht="114.75">
      <c r="A21" s="34" t="s">
        <v>112</v>
      </c>
      <c r="B21" s="36" t="s">
        <v>72</v>
      </c>
      <c r="C21" s="80">
        <v>27.7</v>
      </c>
      <c r="D21" s="80">
        <v>5</v>
      </c>
      <c r="E21" s="80">
        <v>27.3</v>
      </c>
      <c r="F21" s="93" t="s">
        <v>142</v>
      </c>
      <c r="G21" s="80">
        <f t="shared" si="1"/>
        <v>98.555956678700369</v>
      </c>
      <c r="H21" s="25"/>
    </row>
    <row r="22" spans="1:8" ht="25.5">
      <c r="A22" s="34" t="s">
        <v>47</v>
      </c>
      <c r="B22" s="36" t="s">
        <v>48</v>
      </c>
      <c r="C22" s="58">
        <f>C23</f>
        <v>239.4</v>
      </c>
      <c r="D22" s="80">
        <f>D23</f>
        <v>400</v>
      </c>
      <c r="E22" s="80">
        <f>E23</f>
        <v>254</v>
      </c>
      <c r="F22" s="93">
        <f t="shared" si="0"/>
        <v>63.5</v>
      </c>
      <c r="G22" s="80">
        <f t="shared" si="1"/>
        <v>106.09857978279031</v>
      </c>
      <c r="H22" s="25"/>
    </row>
    <row r="23" spans="1:8" ht="76.5">
      <c r="A23" s="34" t="s">
        <v>49</v>
      </c>
      <c r="B23" s="36" t="s">
        <v>50</v>
      </c>
      <c r="C23" s="58">
        <v>239.4</v>
      </c>
      <c r="D23" s="80">
        <v>400</v>
      </c>
      <c r="E23" s="80">
        <v>254</v>
      </c>
      <c r="F23" s="93">
        <f t="shared" si="0"/>
        <v>63.5</v>
      </c>
      <c r="G23" s="80">
        <f t="shared" si="1"/>
        <v>106.09857978279031</v>
      </c>
      <c r="H23" s="25"/>
    </row>
    <row r="24" spans="1:8" s="51" customFormat="1">
      <c r="A24" s="34" t="s">
        <v>117</v>
      </c>
      <c r="B24" s="54" t="s">
        <v>118</v>
      </c>
      <c r="C24" s="58">
        <v>0</v>
      </c>
      <c r="D24" s="80">
        <v>0</v>
      </c>
      <c r="E24" s="92">
        <v>4.2</v>
      </c>
      <c r="F24" s="93">
        <v>0</v>
      </c>
      <c r="G24" s="80">
        <v>0</v>
      </c>
      <c r="H24" s="52"/>
    </row>
    <row r="25" spans="1:8">
      <c r="A25" s="34" t="s">
        <v>110</v>
      </c>
      <c r="B25" s="36" t="s">
        <v>111</v>
      </c>
      <c r="C25" s="58">
        <v>35.5</v>
      </c>
      <c r="D25" s="80">
        <v>78.3</v>
      </c>
      <c r="E25" s="80">
        <v>78.599999999999994</v>
      </c>
      <c r="F25" s="93">
        <f t="shared" si="0"/>
        <v>100.38314176245211</v>
      </c>
      <c r="G25" s="80" t="s">
        <v>141</v>
      </c>
      <c r="H25" s="25"/>
    </row>
    <row r="26" spans="1:8" ht="38.25">
      <c r="A26" s="34" t="s">
        <v>51</v>
      </c>
      <c r="B26" s="36" t="s">
        <v>56</v>
      </c>
      <c r="C26" s="55">
        <f>C27+C33+C34+C29</f>
        <v>19392.599999999999</v>
      </c>
      <c r="D26" s="77">
        <f>D27+D33+D34+D29</f>
        <v>57868.9</v>
      </c>
      <c r="E26" s="77">
        <f>E27+E33+E34+E29</f>
        <v>57868.9</v>
      </c>
      <c r="F26" s="93">
        <f t="shared" si="0"/>
        <v>100</v>
      </c>
      <c r="G26" s="80" t="s">
        <v>148</v>
      </c>
      <c r="H26" s="25"/>
    </row>
    <row r="27" spans="1:8" ht="43.5" customHeight="1">
      <c r="A27" s="34" t="s">
        <v>120</v>
      </c>
      <c r="B27" s="36" t="s">
        <v>57</v>
      </c>
      <c r="C27" s="58">
        <f>C28</f>
        <v>532.20000000000005</v>
      </c>
      <c r="D27" s="80">
        <f>D28</f>
        <v>562.6</v>
      </c>
      <c r="E27" s="80">
        <f>E28</f>
        <v>562.6</v>
      </c>
      <c r="F27" s="93">
        <f t="shared" si="0"/>
        <v>100</v>
      </c>
      <c r="G27" s="80">
        <f t="shared" si="1"/>
        <v>105.71213829387447</v>
      </c>
      <c r="H27" s="25"/>
    </row>
    <row r="28" spans="1:8" ht="70.5" customHeight="1">
      <c r="A28" s="34" t="s">
        <v>99</v>
      </c>
      <c r="B28" s="36" t="s">
        <v>98</v>
      </c>
      <c r="C28" s="58">
        <v>532.20000000000005</v>
      </c>
      <c r="D28" s="80">
        <v>562.6</v>
      </c>
      <c r="E28" s="80">
        <v>562.6</v>
      </c>
      <c r="F28" s="93">
        <f t="shared" si="0"/>
        <v>100</v>
      </c>
      <c r="G28" s="80">
        <f t="shared" si="1"/>
        <v>105.71213829387447</v>
      </c>
      <c r="H28" s="25"/>
    </row>
    <row r="29" spans="1:8" s="14" customFormat="1" ht="38.25">
      <c r="A29" s="34" t="s">
        <v>101</v>
      </c>
      <c r="B29" s="36" t="s">
        <v>100</v>
      </c>
      <c r="C29" s="58">
        <f>C31+C30</f>
        <v>10000</v>
      </c>
      <c r="D29" s="80">
        <f>D30+D31+D32</f>
        <v>9650</v>
      </c>
      <c r="E29" s="80">
        <v>9650</v>
      </c>
      <c r="F29" s="93">
        <f t="shared" si="0"/>
        <v>100</v>
      </c>
      <c r="G29" s="80">
        <f t="shared" si="1"/>
        <v>96.5</v>
      </c>
      <c r="H29" s="25"/>
    </row>
    <row r="30" spans="1:8" s="14" customFormat="1" ht="68.25" customHeight="1">
      <c r="A30" s="34" t="s">
        <v>61</v>
      </c>
      <c r="B30" s="36" t="s">
        <v>102</v>
      </c>
      <c r="C30" s="58">
        <v>0</v>
      </c>
      <c r="D30" s="80">
        <v>222.2</v>
      </c>
      <c r="E30" s="80">
        <v>222.2</v>
      </c>
      <c r="F30" s="93">
        <f t="shared" si="0"/>
        <v>100</v>
      </c>
      <c r="G30" s="80">
        <v>0</v>
      </c>
      <c r="H30" s="25"/>
    </row>
    <row r="31" spans="1:8" ht="51">
      <c r="A31" s="34" t="s">
        <v>58</v>
      </c>
      <c r="B31" s="36" t="s">
        <v>59</v>
      </c>
      <c r="C31" s="58">
        <v>10000</v>
      </c>
      <c r="D31" s="80">
        <v>8500</v>
      </c>
      <c r="E31" s="80">
        <v>8204.5</v>
      </c>
      <c r="F31" s="93">
        <f t="shared" si="0"/>
        <v>96.523529411764713</v>
      </c>
      <c r="G31" s="80">
        <f t="shared" si="1"/>
        <v>82.045000000000002</v>
      </c>
      <c r="H31" s="25"/>
    </row>
    <row r="32" spans="1:8" s="24" customFormat="1" ht="27" customHeight="1">
      <c r="A32" s="34" t="s">
        <v>113</v>
      </c>
      <c r="B32" s="36" t="s">
        <v>73</v>
      </c>
      <c r="C32" s="58">
        <v>0</v>
      </c>
      <c r="D32" s="80">
        <v>927.8</v>
      </c>
      <c r="E32" s="80">
        <v>927.8</v>
      </c>
      <c r="F32" s="93">
        <f t="shared" si="0"/>
        <v>100</v>
      </c>
      <c r="G32" s="80">
        <v>0</v>
      </c>
      <c r="H32" s="25"/>
    </row>
    <row r="33" spans="1:15">
      <c r="A33" s="34" t="s">
        <v>52</v>
      </c>
      <c r="B33" s="36" t="s">
        <v>60</v>
      </c>
      <c r="C33" s="58">
        <v>8857.5</v>
      </c>
      <c r="D33" s="80">
        <v>47656.3</v>
      </c>
      <c r="E33" s="80">
        <v>47656.3</v>
      </c>
      <c r="F33" s="93">
        <f t="shared" si="0"/>
        <v>100</v>
      </c>
      <c r="G33" s="80" t="s">
        <v>143</v>
      </c>
      <c r="H33" s="25"/>
    </row>
    <row r="34" spans="1:15" ht="25.5">
      <c r="A34" s="61" t="s">
        <v>74</v>
      </c>
      <c r="B34" s="37" t="s">
        <v>75</v>
      </c>
      <c r="C34" s="53">
        <v>2.9</v>
      </c>
      <c r="D34" s="86">
        <v>0</v>
      </c>
      <c r="E34" s="86">
        <v>0</v>
      </c>
      <c r="F34" s="93">
        <v>0</v>
      </c>
      <c r="G34" s="80">
        <f t="shared" si="1"/>
        <v>0</v>
      </c>
      <c r="H34" s="25"/>
    </row>
    <row r="35" spans="1:15">
      <c r="A35" s="38" t="s">
        <v>4</v>
      </c>
      <c r="B35" s="39"/>
      <c r="C35" s="59">
        <f>C37+C40+C43+C47+C49+C51</f>
        <v>43323.7</v>
      </c>
      <c r="D35" s="82">
        <f t="shared" ref="D35:E35" si="2">D37+D40+D43+D47+D49+D51</f>
        <v>105907.2</v>
      </c>
      <c r="E35" s="82">
        <f t="shared" si="2"/>
        <v>94961.599999999991</v>
      </c>
      <c r="F35" s="60">
        <f t="shared" si="0"/>
        <v>89.664914189025851</v>
      </c>
      <c r="G35" s="79" t="s">
        <v>141</v>
      </c>
    </row>
    <row r="36" spans="1:15">
      <c r="A36" s="49" t="s">
        <v>3</v>
      </c>
      <c r="B36" s="40"/>
      <c r="C36" s="59"/>
      <c r="D36" s="82"/>
      <c r="E36" s="82"/>
      <c r="F36" s="60"/>
      <c r="G36" s="79"/>
    </row>
    <row r="37" spans="1:15">
      <c r="A37" s="49" t="s">
        <v>5</v>
      </c>
      <c r="B37" s="41" t="s">
        <v>6</v>
      </c>
      <c r="C37" s="55">
        <f>C39+C38</f>
        <v>7366.9000000000005</v>
      </c>
      <c r="D37" s="77">
        <f t="shared" ref="D37:E37" si="3">D39+D38</f>
        <v>11520.9</v>
      </c>
      <c r="E37" s="77">
        <f t="shared" si="3"/>
        <v>8145.8</v>
      </c>
      <c r="F37" s="93">
        <f t="shared" si="0"/>
        <v>70.704545651815394</v>
      </c>
      <c r="G37" s="80">
        <f t="shared" si="1"/>
        <v>110.57296827702289</v>
      </c>
    </row>
    <row r="38" spans="1:15" s="24" customFormat="1" ht="25.5">
      <c r="A38" s="49" t="s">
        <v>115</v>
      </c>
      <c r="B38" s="50" t="s">
        <v>116</v>
      </c>
      <c r="C38" s="55">
        <v>472.6</v>
      </c>
      <c r="D38" s="77">
        <v>0</v>
      </c>
      <c r="E38" s="77">
        <v>0</v>
      </c>
      <c r="F38" s="93">
        <v>0</v>
      </c>
      <c r="G38" s="80">
        <f t="shared" si="1"/>
        <v>0</v>
      </c>
    </row>
    <row r="39" spans="1:15">
      <c r="A39" s="49" t="s">
        <v>7</v>
      </c>
      <c r="B39" s="41" t="s">
        <v>8</v>
      </c>
      <c r="C39" s="55">
        <v>6894.3</v>
      </c>
      <c r="D39" s="77">
        <v>11520.9</v>
      </c>
      <c r="E39" s="77">
        <v>8145.8</v>
      </c>
      <c r="F39" s="93">
        <f t="shared" si="0"/>
        <v>70.704545651815394</v>
      </c>
      <c r="G39" s="80">
        <f t="shared" si="1"/>
        <v>118.15267684899121</v>
      </c>
    </row>
    <row r="40" spans="1:15">
      <c r="A40" s="49" t="s">
        <v>9</v>
      </c>
      <c r="B40" s="41" t="s">
        <v>10</v>
      </c>
      <c r="C40" s="55">
        <f t="shared" ref="C40" si="4">C41+C42</f>
        <v>4096.3</v>
      </c>
      <c r="D40" s="77">
        <f t="shared" ref="D40:E40" si="5">D41+D42</f>
        <v>13410.6</v>
      </c>
      <c r="E40" s="77">
        <f t="shared" si="5"/>
        <v>6056.2</v>
      </c>
      <c r="F40" s="93">
        <f t="shared" si="0"/>
        <v>45.159798964997833</v>
      </c>
      <c r="G40" s="80">
        <f t="shared" si="1"/>
        <v>147.84561677611504</v>
      </c>
      <c r="H40" s="7"/>
    </row>
    <row r="41" spans="1:15">
      <c r="A41" s="49" t="s">
        <v>11</v>
      </c>
      <c r="B41" s="41" t="s">
        <v>12</v>
      </c>
      <c r="C41" s="55">
        <v>3042.3</v>
      </c>
      <c r="D41" s="77">
        <v>13410.6</v>
      </c>
      <c r="E41" s="77">
        <v>6056.2</v>
      </c>
      <c r="F41" s="93">
        <f t="shared" si="0"/>
        <v>45.159798964997833</v>
      </c>
      <c r="G41" s="80">
        <f t="shared" si="1"/>
        <v>199.06649574335205</v>
      </c>
      <c r="H41" s="56"/>
    </row>
    <row r="42" spans="1:15" ht="29.25" customHeight="1">
      <c r="A42" s="49" t="s">
        <v>13</v>
      </c>
      <c r="B42" s="41" t="s">
        <v>14</v>
      </c>
      <c r="C42" s="55">
        <v>1054</v>
      </c>
      <c r="D42" s="77">
        <v>0</v>
      </c>
      <c r="E42" s="77">
        <v>0</v>
      </c>
      <c r="F42" s="93">
        <v>0</v>
      </c>
      <c r="G42" s="80">
        <f t="shared" si="1"/>
        <v>0</v>
      </c>
    </row>
    <row r="43" spans="1:15">
      <c r="A43" s="49" t="s">
        <v>15</v>
      </c>
      <c r="B43" s="41" t="s">
        <v>16</v>
      </c>
      <c r="C43" s="55">
        <f>C44+C46+C45</f>
        <v>16022.5</v>
      </c>
      <c r="D43" s="77">
        <f>D44+D46+D45</f>
        <v>64449.8</v>
      </c>
      <c r="E43" s="77">
        <f t="shared" ref="E43" si="6">E44+E46+E45</f>
        <v>64233.7</v>
      </c>
      <c r="F43" s="93">
        <f t="shared" si="0"/>
        <v>99.664700278356165</v>
      </c>
      <c r="G43" s="80" t="s">
        <v>144</v>
      </c>
      <c r="H43" s="7"/>
    </row>
    <row r="44" spans="1:15">
      <c r="A44" s="49" t="s">
        <v>17</v>
      </c>
      <c r="B44" s="41" t="s">
        <v>18</v>
      </c>
      <c r="C44" s="55">
        <v>20.9</v>
      </c>
      <c r="D44" s="77">
        <v>21.5</v>
      </c>
      <c r="E44" s="77">
        <v>15.5</v>
      </c>
      <c r="F44" s="93">
        <f t="shared" si="0"/>
        <v>72.093023255813947</v>
      </c>
      <c r="G44" s="80">
        <f t="shared" si="1"/>
        <v>74.162679425837325</v>
      </c>
      <c r="H44" s="7"/>
    </row>
    <row r="45" spans="1:15" s="14" customFormat="1">
      <c r="A45" s="49" t="s">
        <v>96</v>
      </c>
      <c r="B45" s="41" t="s">
        <v>95</v>
      </c>
      <c r="C45" s="55">
        <v>394.1</v>
      </c>
      <c r="D45" s="77">
        <v>3486</v>
      </c>
      <c r="E45" s="77">
        <v>3486</v>
      </c>
      <c r="F45" s="93">
        <f t="shared" si="0"/>
        <v>100</v>
      </c>
      <c r="G45" s="80" t="s">
        <v>145</v>
      </c>
      <c r="H45" s="73"/>
    </row>
    <row r="46" spans="1:15">
      <c r="A46" s="49" t="s">
        <v>19</v>
      </c>
      <c r="B46" s="41" t="s">
        <v>20</v>
      </c>
      <c r="C46" s="55">
        <v>15607.5</v>
      </c>
      <c r="D46" s="47">
        <v>60942.3</v>
      </c>
      <c r="E46" s="77">
        <v>60732.2</v>
      </c>
      <c r="F46" s="93">
        <f t="shared" si="0"/>
        <v>99.655247668696447</v>
      </c>
      <c r="G46" s="80" t="s">
        <v>146</v>
      </c>
      <c r="H46" s="73"/>
    </row>
    <row r="47" spans="1:15">
      <c r="A47" s="49" t="s">
        <v>67</v>
      </c>
      <c r="B47" s="41" t="s">
        <v>21</v>
      </c>
      <c r="C47" s="55">
        <f>C48</f>
        <v>15836</v>
      </c>
      <c r="D47" s="77">
        <f t="shared" ref="D47" si="7">D48</f>
        <v>15385.9</v>
      </c>
      <c r="E47" s="77">
        <f>E48</f>
        <v>15385.9</v>
      </c>
      <c r="F47" s="93">
        <f t="shared" si="0"/>
        <v>100</v>
      </c>
      <c r="G47" s="80">
        <f t="shared" si="1"/>
        <v>97.157741854003532</v>
      </c>
      <c r="H47" s="73"/>
    </row>
    <row r="48" spans="1:15">
      <c r="A48" s="49" t="s">
        <v>22</v>
      </c>
      <c r="B48" s="41" t="s">
        <v>23</v>
      </c>
      <c r="C48" s="55">
        <v>15836</v>
      </c>
      <c r="D48" s="77">
        <v>15385.9</v>
      </c>
      <c r="E48" s="77">
        <v>15385.9</v>
      </c>
      <c r="F48" s="93">
        <f t="shared" si="0"/>
        <v>100</v>
      </c>
      <c r="G48" s="80">
        <f t="shared" si="1"/>
        <v>97.157741854003532</v>
      </c>
      <c r="H48" s="73"/>
      <c r="O48" s="4"/>
    </row>
    <row r="49" spans="1:15" ht="25.5">
      <c r="A49" s="44" t="s">
        <v>77</v>
      </c>
      <c r="B49" s="41" t="s">
        <v>79</v>
      </c>
      <c r="C49" s="55">
        <f>C50</f>
        <v>2</v>
      </c>
      <c r="D49" s="77">
        <v>0</v>
      </c>
      <c r="E49" s="77">
        <v>0</v>
      </c>
      <c r="F49" s="93">
        <v>0</v>
      </c>
      <c r="G49" s="80">
        <f t="shared" si="1"/>
        <v>0</v>
      </c>
      <c r="H49" s="73"/>
      <c r="O49" s="4"/>
    </row>
    <row r="50" spans="1:15" ht="27" customHeight="1">
      <c r="A50" s="44" t="s">
        <v>78</v>
      </c>
      <c r="B50" s="41" t="s">
        <v>76</v>
      </c>
      <c r="C50" s="55">
        <v>2</v>
      </c>
      <c r="D50" s="77">
        <v>0</v>
      </c>
      <c r="E50" s="77">
        <v>0</v>
      </c>
      <c r="F50" s="93">
        <v>0</v>
      </c>
      <c r="G50" s="80">
        <f t="shared" si="1"/>
        <v>0</v>
      </c>
      <c r="H50" s="73"/>
      <c r="O50" s="4"/>
    </row>
    <row r="51" spans="1:15" s="14" customFormat="1" ht="38.25">
      <c r="A51" s="44" t="s">
        <v>84</v>
      </c>
      <c r="B51" s="41" t="s">
        <v>86</v>
      </c>
      <c r="C51" s="55">
        <f t="shared" ref="C51:E51" si="8">C52</f>
        <v>0</v>
      </c>
      <c r="D51" s="77">
        <f>D52</f>
        <v>1140</v>
      </c>
      <c r="E51" s="77">
        <f t="shared" si="8"/>
        <v>1140</v>
      </c>
      <c r="F51" s="93">
        <f t="shared" si="0"/>
        <v>100</v>
      </c>
      <c r="G51" s="80">
        <v>0</v>
      </c>
      <c r="H51" s="73"/>
      <c r="O51" s="15"/>
    </row>
    <row r="52" spans="1:15" s="14" customFormat="1" ht="25.5">
      <c r="A52" s="44" t="s">
        <v>85</v>
      </c>
      <c r="B52" s="41" t="s">
        <v>87</v>
      </c>
      <c r="C52" s="55">
        <v>0</v>
      </c>
      <c r="D52" s="77">
        <v>1140</v>
      </c>
      <c r="E52" s="77">
        <v>1140</v>
      </c>
      <c r="F52" s="93">
        <f t="shared" si="0"/>
        <v>100</v>
      </c>
      <c r="G52" s="80">
        <v>0</v>
      </c>
      <c r="H52" s="73"/>
      <c r="O52" s="15"/>
    </row>
    <row r="53" spans="1:15" ht="25.5">
      <c r="A53" s="42" t="s">
        <v>24</v>
      </c>
      <c r="B53" s="39"/>
      <c r="C53" s="70">
        <f>C5-C35</f>
        <v>5679.1999999999971</v>
      </c>
      <c r="D53" s="77">
        <f>D5-D35</f>
        <v>-5408.8999999999942</v>
      </c>
      <c r="E53" s="77">
        <f>E5-E35</f>
        <v>11219.100000000006</v>
      </c>
      <c r="F53" s="93">
        <v>0</v>
      </c>
      <c r="G53" s="80" t="s">
        <v>147</v>
      </c>
      <c r="H53" s="73"/>
      <c r="O53" s="4"/>
    </row>
    <row r="54" spans="1:15">
      <c r="A54" s="64" t="s">
        <v>25</v>
      </c>
      <c r="B54" s="43"/>
      <c r="C54" s="69">
        <f>C55+C59</f>
        <v>-5679.2000000000044</v>
      </c>
      <c r="D54" s="76">
        <f>D55+D59</f>
        <v>5408.8999999999942</v>
      </c>
      <c r="E54" s="76">
        <f>E55+E59</f>
        <v>-11219.100000000006</v>
      </c>
      <c r="F54" s="60"/>
      <c r="G54" s="79"/>
      <c r="H54" s="3"/>
    </row>
    <row r="55" spans="1:15" ht="38.25">
      <c r="A55" s="66" t="s">
        <v>130</v>
      </c>
      <c r="B55" s="67" t="s">
        <v>80</v>
      </c>
      <c r="C55" s="71">
        <v>-1000</v>
      </c>
      <c r="D55" s="81">
        <f>D56</f>
        <v>0</v>
      </c>
      <c r="E55" s="81">
        <f>E56</f>
        <v>0</v>
      </c>
      <c r="F55" s="83"/>
      <c r="G55" s="84"/>
      <c r="H55" s="3"/>
    </row>
    <row r="56" spans="1:15" ht="56.25" customHeight="1">
      <c r="A56" s="66" t="s">
        <v>131</v>
      </c>
      <c r="B56" s="67" t="s">
        <v>81</v>
      </c>
      <c r="C56" s="71">
        <v>-1000</v>
      </c>
      <c r="D56" s="81">
        <f>D57+D58</f>
        <v>0</v>
      </c>
      <c r="E56" s="81">
        <f>E57+E58</f>
        <v>0</v>
      </c>
      <c r="F56" s="83"/>
      <c r="G56" s="84"/>
      <c r="H56" s="3"/>
    </row>
    <row r="57" spans="1:15" ht="68.25" customHeight="1">
      <c r="A57" s="66" t="s">
        <v>88</v>
      </c>
      <c r="B57" s="67" t="s">
        <v>82</v>
      </c>
      <c r="C57" s="71">
        <v>3000</v>
      </c>
      <c r="D57" s="81">
        <v>0</v>
      </c>
      <c r="E57" s="81">
        <v>0</v>
      </c>
      <c r="F57" s="83"/>
      <c r="G57" s="84"/>
      <c r="H57" s="3"/>
    </row>
    <row r="58" spans="1:15" ht="68.25" customHeight="1">
      <c r="A58" s="66" t="s">
        <v>89</v>
      </c>
      <c r="B58" s="67" t="s">
        <v>83</v>
      </c>
      <c r="C58" s="71">
        <v>-4000</v>
      </c>
      <c r="D58" s="81">
        <v>0</v>
      </c>
      <c r="E58" s="81">
        <v>0</v>
      </c>
      <c r="F58" s="83"/>
      <c r="G58" s="84"/>
      <c r="H58" s="3"/>
    </row>
    <row r="59" spans="1:15" ht="25.5">
      <c r="A59" s="65" t="s">
        <v>26</v>
      </c>
      <c r="B59" s="68" t="s">
        <v>27</v>
      </c>
      <c r="C59" s="70">
        <v>-4679.2000000000044</v>
      </c>
      <c r="D59" s="77">
        <f>D60+D61</f>
        <v>5408.8999999999942</v>
      </c>
      <c r="E59" s="77">
        <f>E60+E61</f>
        <v>-11219.100000000006</v>
      </c>
      <c r="F59" s="85"/>
      <c r="G59" s="85"/>
    </row>
    <row r="60" spans="1:15" ht="27" customHeight="1">
      <c r="A60" s="65" t="s">
        <v>132</v>
      </c>
      <c r="B60" s="68" t="s">
        <v>133</v>
      </c>
      <c r="C60" s="70">
        <v>-55137.3</v>
      </c>
      <c r="D60" s="77">
        <v>-100498.3</v>
      </c>
      <c r="E60" s="77">
        <v>-106446.1</v>
      </c>
      <c r="F60" s="85"/>
      <c r="G60" s="85"/>
    </row>
    <row r="61" spans="1:15" ht="31.5" customHeight="1">
      <c r="A61" s="65" t="s">
        <v>134</v>
      </c>
      <c r="B61" s="68" t="s">
        <v>135</v>
      </c>
      <c r="C61" s="70">
        <v>50458.1</v>
      </c>
      <c r="D61" s="77">
        <v>105907.2</v>
      </c>
      <c r="E61" s="77">
        <v>95227</v>
      </c>
      <c r="F61" s="85"/>
      <c r="G61" s="85"/>
    </row>
    <row r="62" spans="1:15" hidden="1">
      <c r="A62" s="12"/>
      <c r="B62" s="12"/>
      <c r="C62" s="12"/>
      <c r="D62" s="12"/>
      <c r="E62" s="12"/>
      <c r="F62" s="12"/>
      <c r="G62" s="12"/>
    </row>
    <row r="63" spans="1:15" hidden="1">
      <c r="A63" s="12"/>
      <c r="B63" s="12"/>
      <c r="C63" s="12"/>
      <c r="D63" s="12"/>
      <c r="E63" s="12"/>
      <c r="F63" s="12"/>
      <c r="G63" s="12"/>
    </row>
    <row r="64" spans="1:15" ht="4.5" customHeight="1">
      <c r="A64" s="12"/>
      <c r="B64" s="12"/>
      <c r="C64" s="12"/>
      <c r="D64" s="12"/>
      <c r="E64" s="12"/>
      <c r="F64" s="12"/>
      <c r="G64" s="12"/>
    </row>
    <row r="65" spans="1:7" ht="36.75" customHeight="1">
      <c r="A65" s="89" t="s">
        <v>62</v>
      </c>
      <c r="B65" s="89"/>
      <c r="C65" s="89"/>
      <c r="D65" s="89"/>
      <c r="E65" s="89"/>
      <c r="F65" s="89"/>
      <c r="G65" s="89"/>
    </row>
  </sheetData>
  <mergeCells count="2">
    <mergeCell ref="A65:G65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B5" sqref="B5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1" spans="1:7">
      <c r="A1" s="8"/>
      <c r="B1" s="8"/>
      <c r="C1" s="8"/>
      <c r="D1" s="8"/>
      <c r="E1" s="8"/>
      <c r="F1" s="8"/>
      <c r="G1" s="8"/>
    </row>
    <row r="2" spans="1:7" ht="96" customHeight="1">
      <c r="A2" s="90" t="s">
        <v>125</v>
      </c>
      <c r="B2" s="91"/>
      <c r="C2" s="91"/>
      <c r="D2" s="91"/>
      <c r="E2" s="91"/>
      <c r="F2" s="91"/>
      <c r="G2" s="91"/>
    </row>
    <row r="3" spans="1:7">
      <c r="A3" s="8"/>
      <c r="B3" s="8"/>
      <c r="C3" s="8"/>
      <c r="D3" s="8"/>
      <c r="E3" s="8"/>
      <c r="F3" s="8"/>
      <c r="G3" s="9"/>
    </row>
    <row r="4" spans="1:7" ht="94.5" customHeight="1">
      <c r="A4" s="10" t="s">
        <v>28</v>
      </c>
      <c r="B4" s="10" t="s">
        <v>29</v>
      </c>
      <c r="C4" s="45" t="s">
        <v>126</v>
      </c>
      <c r="D4" s="45" t="s">
        <v>127</v>
      </c>
      <c r="E4" s="45" t="s">
        <v>128</v>
      </c>
      <c r="F4" s="10" t="s">
        <v>106</v>
      </c>
      <c r="G4" s="10" t="s">
        <v>94</v>
      </c>
    </row>
    <row r="5" spans="1:7" ht="56.25" customHeight="1">
      <c r="A5" s="13" t="s">
        <v>30</v>
      </c>
      <c r="B5" s="87">
        <v>40.75</v>
      </c>
      <c r="C5" s="88">
        <v>19186.400000000001</v>
      </c>
      <c r="D5" s="88">
        <v>20043.400000000001</v>
      </c>
      <c r="E5" s="88">
        <v>20043.400000000001</v>
      </c>
      <c r="F5" s="88">
        <f>E5/D5*100</f>
        <v>100</v>
      </c>
      <c r="G5" s="88">
        <f>E5/C5*100</f>
        <v>104.46670558312137</v>
      </c>
    </row>
    <row r="6" spans="1:7">
      <c r="A6" s="8"/>
      <c r="B6" s="8"/>
      <c r="C6" s="8"/>
      <c r="D6" s="8"/>
      <c r="E6" s="8"/>
      <c r="F6" s="8"/>
      <c r="G6" s="8"/>
    </row>
    <row r="7" spans="1:7">
      <c r="A7" s="8"/>
      <c r="B7" s="8"/>
      <c r="C7" s="8"/>
      <c r="D7" s="8"/>
      <c r="E7" s="8"/>
      <c r="F7" s="8"/>
      <c r="G7" s="8"/>
    </row>
    <row r="8" spans="1:7">
      <c r="A8" s="8"/>
      <c r="B8" s="8"/>
      <c r="C8" s="8"/>
      <c r="D8" s="8"/>
      <c r="E8" s="8"/>
      <c r="F8" s="8"/>
      <c r="G8" s="8"/>
    </row>
    <row r="9" spans="1:7">
      <c r="A9" s="91" t="s">
        <v>32</v>
      </c>
      <c r="B9" s="91"/>
      <c r="C9" s="91"/>
      <c r="D9" s="91"/>
      <c r="E9" s="91"/>
      <c r="F9" s="91"/>
      <c r="G9" s="91"/>
    </row>
    <row r="10" spans="1:7">
      <c r="A10" s="8"/>
      <c r="B10" s="8"/>
      <c r="C10" s="8"/>
      <c r="D10" s="8"/>
      <c r="E10" s="8"/>
      <c r="F10" s="8"/>
      <c r="G10" s="8"/>
    </row>
    <row r="11" spans="1:7">
      <c r="A11" s="8"/>
      <c r="B11" s="8"/>
      <c r="C11" s="8"/>
      <c r="D11" s="8"/>
      <c r="E11" s="8"/>
      <c r="F11" s="8"/>
      <c r="G11" s="8"/>
    </row>
    <row r="12" spans="1:7">
      <c r="A12" s="8"/>
      <c r="B12" s="8"/>
      <c r="C12" s="8"/>
      <c r="D12" s="8"/>
      <c r="E12" s="8"/>
      <c r="F12" s="8"/>
      <c r="G12" s="8"/>
    </row>
    <row r="13" spans="1:7">
      <c r="A13" s="8"/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2"/>
  <sheetViews>
    <sheetView zoomScale="90" zoomScaleNormal="90" workbookViewId="0">
      <selection activeCell="B4" sqref="B4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1" spans="1:7">
      <c r="A1" s="8"/>
      <c r="B1" s="8"/>
      <c r="C1" s="8"/>
      <c r="D1" s="8"/>
      <c r="E1" s="8"/>
      <c r="F1" s="8"/>
    </row>
    <row r="2" spans="1:7" ht="96" customHeight="1">
      <c r="A2" s="90" t="s">
        <v>129</v>
      </c>
      <c r="B2" s="91"/>
      <c r="C2" s="91"/>
      <c r="D2" s="91"/>
      <c r="E2" s="91"/>
      <c r="F2" s="91"/>
    </row>
    <row r="3" spans="1:7">
      <c r="A3" s="8"/>
      <c r="B3" s="8"/>
      <c r="C3" s="8"/>
      <c r="D3" s="8"/>
      <c r="E3" s="8"/>
      <c r="F3" s="9"/>
    </row>
    <row r="4" spans="1:7" ht="75.75" customHeight="1">
      <c r="A4" s="10" t="s">
        <v>53</v>
      </c>
      <c r="B4" s="78" t="s">
        <v>139</v>
      </c>
      <c r="C4" s="46" t="s">
        <v>127</v>
      </c>
      <c r="D4" s="46" t="s">
        <v>128</v>
      </c>
      <c r="E4" s="78" t="s">
        <v>106</v>
      </c>
      <c r="F4" s="78" t="s">
        <v>94</v>
      </c>
    </row>
    <row r="5" spans="1:7" ht="75.75" customHeight="1">
      <c r="A5" s="17" t="s">
        <v>64</v>
      </c>
      <c r="B5" s="80">
        <v>4.4000000000000004</v>
      </c>
      <c r="C5" s="80">
        <v>2</v>
      </c>
      <c r="D5" s="80">
        <v>2</v>
      </c>
      <c r="E5" s="80">
        <f t="shared" ref="E5:E16" si="0">D5/C5*100</f>
        <v>100</v>
      </c>
      <c r="F5" s="80">
        <f t="shared" ref="F5:F14" si="1">D5/B5*100</f>
        <v>45.454545454545453</v>
      </c>
    </row>
    <row r="6" spans="1:7" ht="69.75" customHeight="1">
      <c r="A6" s="18" t="s">
        <v>65</v>
      </c>
      <c r="B6" s="80">
        <v>36</v>
      </c>
      <c r="C6" s="80">
        <v>2</v>
      </c>
      <c r="D6" s="80">
        <v>2</v>
      </c>
      <c r="E6" s="80">
        <f t="shared" si="0"/>
        <v>100</v>
      </c>
      <c r="F6" s="80">
        <f t="shared" si="1"/>
        <v>5.5555555555555554</v>
      </c>
    </row>
    <row r="7" spans="1:7" ht="69.75" customHeight="1">
      <c r="A7" s="19" t="s">
        <v>55</v>
      </c>
      <c r="B7" s="80">
        <v>2779.4</v>
      </c>
      <c r="C7" s="80">
        <v>9485</v>
      </c>
      <c r="D7" s="80">
        <v>9274.9</v>
      </c>
      <c r="E7" s="80">
        <f t="shared" si="0"/>
        <v>97.784923563521346</v>
      </c>
      <c r="F7" s="80" t="s">
        <v>136</v>
      </c>
      <c r="G7" s="48"/>
    </row>
    <row r="8" spans="1:7" s="5" customFormat="1" ht="100.5" hidden="1" customHeight="1">
      <c r="A8" s="20" t="s">
        <v>92</v>
      </c>
      <c r="B8" s="80">
        <v>0</v>
      </c>
      <c r="C8" s="80">
        <v>0</v>
      </c>
      <c r="D8" s="80">
        <v>0</v>
      </c>
      <c r="E8" s="80" t="e">
        <f t="shared" si="0"/>
        <v>#DIV/0!</v>
      </c>
      <c r="F8" s="80" t="e">
        <f t="shared" si="1"/>
        <v>#DIV/0!</v>
      </c>
      <c r="G8" s="48"/>
    </row>
    <row r="9" spans="1:7" ht="81" customHeight="1">
      <c r="A9" s="21" t="s">
        <v>91</v>
      </c>
      <c r="B9" s="80">
        <v>3042.4</v>
      </c>
      <c r="C9" s="80">
        <v>13410.6</v>
      </c>
      <c r="D9" s="80">
        <v>6056.2</v>
      </c>
      <c r="E9" s="80">
        <f t="shared" si="0"/>
        <v>45.159798964997833</v>
      </c>
      <c r="F9" s="80">
        <f t="shared" si="1"/>
        <v>199.05995266894556</v>
      </c>
      <c r="G9" s="48"/>
    </row>
    <row r="10" spans="1:7" s="6" customFormat="1" ht="99" hidden="1" customHeight="1">
      <c r="A10" s="22" t="s">
        <v>66</v>
      </c>
      <c r="B10" s="80">
        <v>0</v>
      </c>
      <c r="C10" s="80">
        <v>0</v>
      </c>
      <c r="D10" s="80">
        <v>0</v>
      </c>
      <c r="E10" s="80" t="e">
        <f t="shared" si="0"/>
        <v>#DIV/0!</v>
      </c>
      <c r="F10" s="80" t="e">
        <f t="shared" si="1"/>
        <v>#DIV/0!</v>
      </c>
      <c r="G10" s="48"/>
    </row>
    <row r="11" spans="1:7" ht="86.25" customHeight="1">
      <c r="A11" s="23" t="s">
        <v>68</v>
      </c>
      <c r="B11" s="80">
        <v>10000</v>
      </c>
      <c r="C11" s="80">
        <v>48607.6</v>
      </c>
      <c r="D11" s="80">
        <v>48607.6</v>
      </c>
      <c r="E11" s="80">
        <f t="shared" si="0"/>
        <v>100</v>
      </c>
      <c r="F11" s="80" t="s">
        <v>137</v>
      </c>
      <c r="G11" s="48"/>
    </row>
    <row r="12" spans="1:7" ht="67.5" hidden="1" customHeight="1">
      <c r="A12" s="16" t="s">
        <v>63</v>
      </c>
      <c r="B12" s="75">
        <v>0</v>
      </c>
      <c r="C12" s="80">
        <v>0</v>
      </c>
      <c r="D12" s="80">
        <v>0</v>
      </c>
      <c r="E12" s="80" t="e">
        <f t="shared" si="0"/>
        <v>#DIV/0!</v>
      </c>
      <c r="F12" s="80" t="e">
        <f t="shared" si="1"/>
        <v>#DIV/0!</v>
      </c>
      <c r="G12" s="48"/>
    </row>
    <row r="13" spans="1:7" s="6" customFormat="1" ht="67.5" customHeight="1">
      <c r="A13" s="16" t="s">
        <v>90</v>
      </c>
      <c r="B13" s="80">
        <v>15072.1</v>
      </c>
      <c r="C13" s="80">
        <v>15385.9</v>
      </c>
      <c r="D13" s="80">
        <v>15385.9</v>
      </c>
      <c r="E13" s="80">
        <f t="shared" si="0"/>
        <v>100</v>
      </c>
      <c r="F13" s="80">
        <f t="shared" si="1"/>
        <v>102.08199255578188</v>
      </c>
      <c r="G13" s="48"/>
    </row>
    <row r="14" spans="1:7" s="6" customFormat="1" ht="90" hidden="1" customHeight="1">
      <c r="A14" s="16" t="s">
        <v>107</v>
      </c>
      <c r="B14" s="80">
        <v>0</v>
      </c>
      <c r="C14" s="80">
        <v>0</v>
      </c>
      <c r="D14" s="80">
        <v>0</v>
      </c>
      <c r="E14" s="80" t="e">
        <f t="shared" si="0"/>
        <v>#DIV/0!</v>
      </c>
      <c r="F14" s="80" t="e">
        <f t="shared" si="1"/>
        <v>#DIV/0!</v>
      </c>
      <c r="G14" s="48"/>
    </row>
    <row r="15" spans="1:7" s="6" customFormat="1" ht="80.25" customHeight="1">
      <c r="A15" s="16" t="s">
        <v>114</v>
      </c>
      <c r="B15" s="80">
        <v>0</v>
      </c>
      <c r="C15" s="80">
        <v>1429.6</v>
      </c>
      <c r="D15" s="80">
        <v>1429.6</v>
      </c>
      <c r="E15" s="80">
        <f t="shared" si="0"/>
        <v>100</v>
      </c>
      <c r="F15" s="80">
        <v>0</v>
      </c>
      <c r="G15" s="48"/>
    </row>
    <row r="16" spans="1:7" ht="27" customHeight="1">
      <c r="A16" s="11" t="s">
        <v>54</v>
      </c>
      <c r="B16" s="57">
        <f>SUM(B5:B15)</f>
        <v>30934.300000000003</v>
      </c>
      <c r="C16" s="57">
        <f>SUM(C5:C15)</f>
        <v>88322.7</v>
      </c>
      <c r="D16" s="57">
        <f>SUM(D5:D15)</f>
        <v>80758.2</v>
      </c>
      <c r="E16" s="79">
        <f t="shared" si="0"/>
        <v>91.43538410850212</v>
      </c>
      <c r="F16" s="79" t="s">
        <v>138</v>
      </c>
      <c r="G16" s="48"/>
    </row>
    <row r="17" spans="1:6">
      <c r="A17" s="8"/>
      <c r="B17" s="8"/>
      <c r="C17" s="8"/>
      <c r="D17" s="8"/>
      <c r="E17" s="8"/>
      <c r="F17" s="8"/>
    </row>
    <row r="18" spans="1:6" ht="5.25" customHeight="1">
      <c r="A18" s="8"/>
      <c r="B18" s="8"/>
      <c r="C18" s="8"/>
      <c r="D18" s="8"/>
      <c r="E18" s="8"/>
      <c r="F18" s="8"/>
    </row>
    <row r="19" spans="1:6" ht="8.25" customHeight="1">
      <c r="A19" s="8"/>
      <c r="B19" s="8"/>
      <c r="C19" s="8"/>
      <c r="D19" s="8"/>
      <c r="E19" s="8"/>
      <c r="F19" s="8"/>
    </row>
    <row r="20" spans="1:6">
      <c r="A20" s="91" t="s">
        <v>32</v>
      </c>
      <c r="B20" s="91"/>
      <c r="C20" s="91"/>
      <c r="D20" s="91"/>
      <c r="E20" s="91"/>
      <c r="F20" s="91"/>
    </row>
    <row r="21" spans="1:6">
      <c r="A21" s="8"/>
      <c r="B21" s="8"/>
      <c r="C21" s="8"/>
      <c r="D21" s="8"/>
      <c r="E21" s="8"/>
      <c r="F21" s="8"/>
    </row>
    <row r="22" spans="1:6">
      <c r="A22" s="8"/>
      <c r="B22" s="8"/>
      <c r="C22" s="8"/>
      <c r="D22" s="8"/>
      <c r="E22" s="8"/>
      <c r="F22" s="8"/>
    </row>
  </sheetData>
  <sortState ref="A5:F9">
    <sortCondition sortBy="cellColor" ref="F6" dxfId="0"/>
  </sortState>
  <mergeCells count="2">
    <mergeCell ref="A2:F2"/>
    <mergeCell ref="A20:F20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1'!_GoBack</vt:lpstr>
      <vt:lpstr>'таблица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2025-01-31T06:36:41Z</cp:lastPrinted>
  <dcterms:created xsi:type="dcterms:W3CDTF">2017-04-17T10:25:39Z</dcterms:created>
  <dcterms:modified xsi:type="dcterms:W3CDTF">2025-01-31T06:37:13Z</dcterms:modified>
</cp:coreProperties>
</file>