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30" yWindow="-15" windowWidth="14490" windowHeight="1242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1'!$G$27</definedName>
    <definedName name="_xlnm.Print_Area" localSheetId="2">'таблица 3'!$A$2:$F$20</definedName>
  </definedNames>
  <calcPr calcId="125725"/>
</workbook>
</file>

<file path=xl/calcChain.xml><?xml version="1.0" encoding="utf-8"?>
<calcChain xmlns="http://schemas.openxmlformats.org/spreadsheetml/2006/main">
  <c r="F9" i="3"/>
  <c r="F12"/>
  <c r="F13"/>
  <c r="F16"/>
  <c r="E8"/>
  <c r="E9"/>
  <c r="E10"/>
  <c r="E11"/>
  <c r="E12"/>
  <c r="E13"/>
  <c r="E14"/>
  <c r="E15"/>
  <c r="D16"/>
  <c r="C16"/>
  <c r="B16"/>
  <c r="G46" i="1"/>
  <c r="G48"/>
  <c r="G49"/>
  <c r="G50"/>
  <c r="G51"/>
  <c r="G53"/>
  <c r="G55"/>
  <c r="G56"/>
  <c r="G57"/>
  <c r="G58"/>
  <c r="G59"/>
  <c r="F46"/>
  <c r="F47"/>
  <c r="F48"/>
  <c r="F49"/>
  <c r="F50"/>
  <c r="F51"/>
  <c r="F52"/>
  <c r="F53"/>
  <c r="F54"/>
  <c r="F55"/>
  <c r="F56"/>
  <c r="F57"/>
  <c r="F60"/>
  <c r="F61"/>
  <c r="G8"/>
  <c r="G9"/>
  <c r="G10"/>
  <c r="G11"/>
  <c r="G12"/>
  <c r="G13"/>
  <c r="G16"/>
  <c r="G18"/>
  <c r="G19"/>
  <c r="G20"/>
  <c r="G22"/>
  <c r="G23"/>
  <c r="G24"/>
  <c r="G25"/>
  <c r="G27"/>
  <c r="G28"/>
  <c r="G29"/>
  <c r="G33"/>
  <c r="G34"/>
  <c r="G35"/>
  <c r="G37"/>
  <c r="G38"/>
  <c r="F8"/>
  <c r="F9"/>
  <c r="F10"/>
  <c r="F11"/>
  <c r="F12"/>
  <c r="F13"/>
  <c r="F14"/>
  <c r="F15"/>
  <c r="F16"/>
  <c r="F17"/>
  <c r="F18"/>
  <c r="F19"/>
  <c r="F20"/>
  <c r="F21"/>
  <c r="F22"/>
  <c r="F24"/>
  <c r="F25"/>
  <c r="F26"/>
  <c r="F27"/>
  <c r="F28"/>
  <c r="F29"/>
  <c r="F30"/>
  <c r="F31"/>
  <c r="F32"/>
  <c r="F33"/>
  <c r="F34"/>
  <c r="F35"/>
  <c r="F36"/>
  <c r="F37"/>
  <c r="E27"/>
  <c r="E30"/>
  <c r="D30"/>
  <c r="E14"/>
  <c r="D14"/>
  <c r="E12"/>
  <c r="D12"/>
  <c r="E10"/>
  <c r="D10"/>
  <c r="E8"/>
  <c r="D8"/>
  <c r="E7"/>
  <c r="C27"/>
  <c r="C7"/>
  <c r="C14"/>
  <c r="C24"/>
  <c r="E16" i="3"/>
  <c r="F5"/>
  <c r="E5"/>
  <c r="E6"/>
  <c r="D18" i="1"/>
  <c r="C30"/>
  <c r="E28"/>
  <c r="D28"/>
  <c r="D24"/>
  <c r="D52"/>
  <c r="E52"/>
  <c r="C52"/>
  <c r="D60"/>
  <c r="C68"/>
  <c r="C60"/>
  <c r="C58"/>
  <c r="C56"/>
  <c r="C49"/>
  <c r="C46"/>
  <c r="C5"/>
  <c r="E7" i="3"/>
  <c r="G39" i="1"/>
  <c r="G40"/>
  <c r="G41"/>
  <c r="G42"/>
  <c r="G43"/>
  <c r="F39"/>
  <c r="F40"/>
  <c r="F41"/>
  <c r="F42"/>
  <c r="F43"/>
  <c r="E56"/>
  <c r="E60"/>
  <c r="E65"/>
  <c r="E64" s="1"/>
  <c r="D65"/>
  <c r="D64" s="1"/>
  <c r="D7" l="1"/>
  <c r="D5" s="1"/>
  <c r="G7"/>
  <c r="E5"/>
  <c r="D27"/>
  <c r="C63"/>
  <c r="C44"/>
  <c r="C62" s="1"/>
  <c r="D56"/>
  <c r="D49"/>
  <c r="E49"/>
  <c r="D46"/>
  <c r="E46"/>
  <c r="D68"/>
  <c r="D63" s="1"/>
  <c r="F7" l="1"/>
  <c r="E44"/>
  <c r="D44"/>
  <c r="G5"/>
  <c r="G44" l="1"/>
  <c r="F44"/>
  <c r="F5"/>
  <c r="E68" l="1"/>
  <c r="E63" s="1"/>
  <c r="E62" l="1"/>
  <c r="D62" l="1"/>
  <c r="G5" i="2" l="1"/>
  <c r="F5"/>
</calcChain>
</file>

<file path=xl/sharedStrings.xml><?xml version="1.0" encoding="utf-8"?>
<sst xmlns="http://schemas.openxmlformats.org/spreadsheetml/2006/main" count="155" uniqueCount="148">
  <si>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</si>
  <si>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</si>
  <si>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</si>
  <si>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</si>
  <si>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</si>
  <si>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</si>
  <si>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</si>
  <si>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Другие общегосударственные вопросы</t>
  </si>
  <si>
    <t>00 0113 0000000000 000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</si>
  <si>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</si>
  <si>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</si>
  <si>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</si>
  <si>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</si>
  <si>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</si>
  <si>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</si>
  <si>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</si>
  <si>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</si>
  <si>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Жилищное хозяйство</t>
  </si>
  <si>
    <t>00 0501 0000000000 000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</si>
  <si>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</si>
  <si>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</si>
  <si>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</si>
  <si>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</si>
  <si>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</si>
  <si>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</si>
  <si>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</si>
  <si>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</si>
  <si>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</si>
  <si>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</si>
  <si>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</si>
  <si>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</si>
  <si>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</si>
  <si>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</si>
  <si>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</si>
  <si>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Работники муниципальных учреждений</t>
  </si>
  <si>
    <t>тыс. руб.</t>
  </si>
  <si>
    <t>Налоговые и неналоговые доходы</t>
  </si>
  <si>
    <t>Налог на прибыль, доходы</t>
  </si>
  <si>
    <t>Налог на доходы физических лиц</t>
  </si>
  <si>
    <t>10102000010000110</t>
  </si>
  <si>
    <t>10300000000000000</t>
  </si>
  <si>
    <t>Налоги на совокупный доход</t>
  </si>
  <si>
    <t>Единый сельскохозяйственный налог</t>
  </si>
  <si>
    <t>Налоги на имущество</t>
  </si>
  <si>
    <t>Налог на имущество физических лиц</t>
  </si>
  <si>
    <t>Земельный налог</t>
  </si>
  <si>
    <t>10606000000000110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</si>
  <si>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</si>
  <si>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</si>
  <si>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 от сдачи в аренду имущества, находящегося в оперативном управлении органов государственной власти органов местного самоуправления , государственных внебюджетных фондов и созданных ими учреждений ( за исключением имущества бюджетных и автономных учреждений)</t>
  </si>
  <si>
    <t>Прочие поступления от использования имущества и прав, находящихся в государственной и муниципальной собственности.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</si>
  <si>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</si>
  <si>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</si>
  <si>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 (за исключением земельных участков автономных учреждений)</t>
  </si>
  <si>
    <t>11406000000000430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</si>
  <si>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</si>
  <si>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 , в том числе: </t>
  </si>
  <si>
    <t>Иные межбюджетные трансферты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</si>
  <si>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</si>
  <si>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</si>
  <si>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</si>
  <si>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</si>
  <si>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Базарно-Карабулакского муниципального образования Базарно-Карабулакского муниципального района"</t>
  </si>
  <si>
    <t>20200000000000150</t>
  </si>
  <si>
    <t>20210000000000150</t>
  </si>
  <si>
    <t>Субсидии бюджетам городских поселений на реализацию программ формирования современной городской среды</t>
  </si>
  <si>
    <t>20225555130000150</t>
  </si>
  <si>
    <t>20240000000000150</t>
  </si>
  <si>
    <t>111090400000000120</t>
  </si>
  <si>
    <t>Субсидии бюджетам городских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</si>
  <si>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Безвозмездные перечисления организаций</t>
  </si>
  <si>
    <t>20405099100073150</t>
  </si>
  <si>
    <t>Муниципальная программа "Комплексное развитие систем коммунальной инфрастуктуры Базарно-Карабулакского муниципального образования Базарно-Карабулакского муниципального района Саратовской области"</t>
  </si>
  <si>
    <t>Муниципальная программа  "Повышение безопасности дорожного движения в Базарно-Карабулакском муниципальном образовании Базарно-Карабулакского муниципального района"</t>
  </si>
  <si>
    <t>Муниципальная программа "Обеспечение первичных мер пожарной безопасности Базарно-Карабулакского муниципального образования Базарно-Карабулакского муниципального района"</t>
  </si>
  <si>
    <t>Муниципальная программа "Инвентаризация земельных участков для их бесплатного предоставления гражданам , имеющих трех и более детей, на территории  Базарно-Карабулакского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</si>
  <si>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</si>
  <si>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"Формирование комфортной городской среды р.п. Базарный Карабулак, Базарно-Карабулакского муниципального образования Базарно-Карабулакского муниципального района на 2018-2024 годы"</t>
  </si>
  <si>
    <t>20225243130000150</t>
  </si>
  <si>
    <t>10601000000000110</t>
  </si>
  <si>
    <t>11105010000000120</t>
  </si>
  <si>
    <t>11105030000000120</t>
  </si>
  <si>
    <t>11109040000000120</t>
  </si>
  <si>
    <t xml:space="preserve">Субсидии бюджетам поселений области на реализацию мероприятий по строительству и реконструкции питьевого водоснабжения </t>
  </si>
  <si>
    <t>20229999130000150</t>
  </si>
  <si>
    <t>Субсидии бюджетам поселений области на обеспечение повышения оплаты труда некоторых категорий работников муниципальных учреждений</t>
  </si>
  <si>
    <t>20229999130075150</t>
  </si>
  <si>
    <t>Безвозмездные перечисления физических лиц</t>
  </si>
  <si>
    <t>20705030130073150</t>
  </si>
  <si>
    <t>Возврат прочих остатков 219</t>
  </si>
  <si>
    <t>21960010100000150</t>
  </si>
  <si>
    <t>00 1301 0000000000 000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</si>
  <si>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</si>
  <si>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</si>
  <si>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00 1300 0000000000 000</t>
  </si>
  <si>
    <t>Бюджетные кредиты от других бюджетов бюджетной системы Российской Федерации</t>
  </si>
  <si>
    <t>00 0103 0000000000 000</t>
  </si>
  <si>
    <t>Бюджетные кредиты от других бюджетов бюджетной системы Российской Федерации в валюте Российской Федерации</t>
  </si>
  <si>
    <t>00 0103 0100000000 000</t>
  </si>
  <si>
    <t>00 0103 0100130000 710</t>
  </si>
  <si>
    <t>00 0103 0100130000 810</t>
  </si>
  <si>
    <t>% исполнения 2023 года к 2022 году</t>
  </si>
  <si>
    <t>% исполнения плана 2023 года</t>
  </si>
  <si>
    <t>Межбюджетные трансферты  общего характера бюджетам бюджетной системы Российской Федерации</t>
  </si>
  <si>
    <t>Прочие межбюджетные трансферты общего характера</t>
  </si>
  <si>
    <t>00 1400 0000000000 000</t>
  </si>
  <si>
    <t>00 1403 0000000000 000</t>
  </si>
  <si>
    <t>Привлечение кредитов из других бюджетов бюджетной системы Российской Федерации бюджетами городских поселений в валюте Российской Федерации</t>
  </si>
  <si>
    <t>Погашение бюджетами городских поселений кредитов из других бюджетов бюджетной системы Российской Федерации в валюте Российской Федерации</t>
  </si>
  <si>
    <t>Муниципальная программа "Развитие культуры Базарно-Карабулакского муниципального образования Базарно-Карабулакского муниципального района"</t>
  </si>
  <si>
    <t>Муниципальная программа "Ремонт и содержание автомобильных дорог общего пользования местного значения в границах Базарно-Карабулакского муниципального образования Базарно-Карабулакского муниципального района"</t>
  </si>
  <si>
    <t>Муниципальная программа "Обеспечение инженерной инфраструктурой земельных участков , предоставляемых многодетным семьям для индивидуального жилищного строительства в Базарно-Карабулакском муниципальном образовании Базарно-Карабулакского муниципального района"</t>
  </si>
  <si>
    <t>% исполнения плана                       2024 года</t>
  </si>
  <si>
    <t>% исполнения 2024 года к 2023 году</t>
  </si>
  <si>
    <t>00 0502 0000000000 000</t>
  </si>
  <si>
    <t>Коммунальное хозяйство</t>
  </si>
  <si>
    <t>св. 2,4 раза</t>
  </si>
  <si>
    <t>Доходы, получаемые в виде арендной платы 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участков.</t>
  </si>
  <si>
    <t>20216001130001150</t>
  </si>
  <si>
    <t xml:space="preserve">Дотации бюджетам городских поселений на выравнивание бюджетной обеспеченности из бюджета  муниципального района за счет средств областного бюджета  </t>
  </si>
  <si>
    <t>20220000000000150</t>
  </si>
  <si>
    <t>Субсидии бюджетам бюджетной системы Российской Федерации (межбюджетные субсидии)</t>
  </si>
  <si>
    <t>20225467130000150</t>
  </si>
  <si>
    <t xml:space="preserve">Налоги на товары (работы, услуги) реализуемые на территории Российской Федерации </t>
  </si>
  <si>
    <t>10302000010000110</t>
  </si>
  <si>
    <t>Акцизы по подакцизным товарам (продукции), производимым на территории Российской Федерации</t>
  </si>
  <si>
    <t>% исполнения плана 2024 года</t>
  </si>
  <si>
    <t>Муниципальная программа "Снижение рисков и смягчение последствий чрезвычайных ситуаций природного и техногенного характера на территории Базарно-Карабулакского муниципального образования Базарно-Карабулакского муниципального района"</t>
  </si>
  <si>
    <t>Транспортный налог</t>
  </si>
  <si>
    <t>10604000000000110</t>
  </si>
  <si>
    <t>Прочие неналоговые доходы</t>
  </si>
  <si>
    <t>11705000000000150</t>
  </si>
  <si>
    <t>св. 3,5 раза</t>
  </si>
  <si>
    <t xml:space="preserve">Сведения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
на 1 июля 2024 года      
</t>
  </si>
  <si>
    <t>Исполнено на 1 июля 2023 г.</t>
  </si>
  <si>
    <t>Утвержденные бюджетные назначения на                        1 июля 2024 г.</t>
  </si>
  <si>
    <t>Исполнено на 1 июля 2024 г.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</si>
  <si>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</si>
  <si>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Базарно-Карабулакскому муниципальному образованию Базарно-Карабулакского муниципального района
 на 1 июля 2024 г.
</t>
  </si>
  <si>
    <t>Исполнено на 1 июля 2023 г. (тыс.руб)</t>
  </si>
  <si>
    <t>Утвержденные бюджетные назначения на           1 июля 2024 г. (тыс.руб)</t>
  </si>
  <si>
    <t>Исполнено на 1 июля 2024 г. (тыс.руб)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</si>
  <si>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Базарно-Карабулакского муниципального образования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по расходам в разрезе муниципальных программ
на 1 июля 2024 года     
</t>
  </si>
  <si>
    <t>Прочие субсидии бюджетам городских поселений</t>
  </si>
  <si>
    <t>св. 3,1 раза</t>
  </si>
  <si>
    <t>св.3,3 раза</t>
  </si>
  <si>
    <t>Муниципальная программа "Комплексное развитие систем коммунальной инфраструктуры Базарно-Карабулакского муниципального образования Базарно-Карабулакского муниципального района Саратовской области"</t>
  </si>
  <si>
    <t>св. 2,9 раза</t>
  </si>
</sst>
</file>

<file path=xl/styles.xml><?xml version="1.0" encoding="utf-8"?>
<styleSheet xmlns="http://schemas.openxmlformats.org/spreadsheetml/2006/main">
  <numFmts count="4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</numFmts>
  <fonts count="2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8"/>
      <color rgb="FF000000"/>
      <name val="Arial Cyr"/>
    </font>
    <font>
      <sz val="10"/>
      <name val="Arial"/>
      <charset val="204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sz val="10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73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5">
      <alignment horizontal="left" wrapText="1"/>
    </xf>
    <xf numFmtId="49" fontId="6" fillId="0" borderId="6">
      <alignment horizontal="center" vertical="center"/>
    </xf>
    <xf numFmtId="4" fontId="6" fillId="0" borderId="6">
      <alignment horizontal="right" shrinkToFit="1"/>
    </xf>
    <xf numFmtId="0" fontId="7" fillId="0" borderId="0"/>
    <xf numFmtId="0" fontId="8" fillId="0" borderId="0"/>
    <xf numFmtId="0" fontId="9" fillId="0" borderId="0"/>
    <xf numFmtId="0" fontId="10" fillId="0" borderId="0">
      <alignment horizontal="center"/>
    </xf>
    <xf numFmtId="0" fontId="6" fillId="0" borderId="7">
      <alignment horizontal="center"/>
    </xf>
    <xf numFmtId="0" fontId="11" fillId="0" borderId="0">
      <alignment horizontal="right"/>
    </xf>
    <xf numFmtId="0" fontId="10" fillId="0" borderId="0"/>
    <xf numFmtId="0" fontId="12" fillId="0" borderId="0"/>
    <xf numFmtId="0" fontId="12" fillId="0" borderId="8"/>
    <xf numFmtId="0" fontId="6" fillId="0" borderId="9">
      <alignment horizontal="center"/>
    </xf>
    <xf numFmtId="0" fontId="11" fillId="0" borderId="10">
      <alignment horizontal="right"/>
    </xf>
    <xf numFmtId="0" fontId="6" fillId="0" borderId="0"/>
    <xf numFmtId="0" fontId="6" fillId="0" borderId="11">
      <alignment horizontal="right"/>
    </xf>
    <xf numFmtId="49" fontId="6" fillId="0" borderId="12">
      <alignment horizontal="center"/>
    </xf>
    <xf numFmtId="0" fontId="11" fillId="0" borderId="13">
      <alignment horizontal="right"/>
    </xf>
    <xf numFmtId="0" fontId="13" fillId="0" borderId="0"/>
    <xf numFmtId="166" fontId="6" fillId="0" borderId="14">
      <alignment horizontal="center"/>
    </xf>
    <xf numFmtId="0" fontId="6" fillId="0" borderId="0">
      <alignment horizontal="left"/>
    </xf>
    <xf numFmtId="49" fontId="6" fillId="0" borderId="0"/>
    <xf numFmtId="49" fontId="6" fillId="0" borderId="11">
      <alignment horizontal="right" vertical="center"/>
    </xf>
    <xf numFmtId="49" fontId="6" fillId="0" borderId="14">
      <alignment horizontal="center" vertical="center"/>
    </xf>
    <xf numFmtId="0" fontId="6" fillId="0" borderId="7">
      <alignment horizontal="left" wrapText="1"/>
    </xf>
    <xf numFmtId="49" fontId="6" fillId="0" borderId="14">
      <alignment horizontal="center"/>
    </xf>
    <xf numFmtId="0" fontId="6" fillId="0" borderId="15">
      <alignment horizontal="left" wrapText="1"/>
    </xf>
    <xf numFmtId="49" fontId="6" fillId="0" borderId="11">
      <alignment horizontal="right"/>
    </xf>
    <xf numFmtId="0" fontId="6" fillId="0" borderId="16">
      <alignment horizontal="left"/>
    </xf>
    <xf numFmtId="49" fontId="6" fillId="0" borderId="16"/>
    <xf numFmtId="49" fontId="6" fillId="0" borderId="11"/>
    <xf numFmtId="49" fontId="6" fillId="0" borderId="17">
      <alignment horizontal="center"/>
    </xf>
    <xf numFmtId="0" fontId="10" fillId="0" borderId="7">
      <alignment horizontal="center"/>
    </xf>
    <xf numFmtId="0" fontId="6" fillId="0" borderId="6">
      <alignment horizontal="center" vertical="top" wrapText="1"/>
    </xf>
    <xf numFmtId="49" fontId="6" fillId="0" borderId="6">
      <alignment horizontal="center" vertical="top" wrapText="1"/>
    </xf>
    <xf numFmtId="0" fontId="9" fillId="0" borderId="18"/>
    <xf numFmtId="0" fontId="9" fillId="0" borderId="10"/>
    <xf numFmtId="0" fontId="6" fillId="0" borderId="6">
      <alignment horizontal="center" vertical="center"/>
    </xf>
    <xf numFmtId="0" fontId="6" fillId="0" borderId="9">
      <alignment horizontal="center" vertical="center"/>
    </xf>
    <xf numFmtId="49" fontId="6" fillId="0" borderId="9">
      <alignment horizontal="center" vertical="center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21">
      <alignment horizontal="right" shrinkToFit="1"/>
    </xf>
    <xf numFmtId="0" fontId="6" fillId="0" borderId="22">
      <alignment horizontal="left" wrapText="1"/>
    </xf>
    <xf numFmtId="49" fontId="6" fillId="0" borderId="23">
      <alignment horizontal="center" shrinkToFit="1"/>
    </xf>
    <xf numFmtId="49" fontId="6" fillId="0" borderId="24">
      <alignment horizontal="center"/>
    </xf>
    <xf numFmtId="4" fontId="6" fillId="0" borderId="24">
      <alignment horizontal="right" shrinkToFit="1"/>
    </xf>
    <xf numFmtId="0" fontId="6" fillId="0" borderId="25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/>
    </xf>
    <xf numFmtId="4" fontId="6" fillId="0" borderId="27">
      <alignment horizontal="right" shrinkToFit="1"/>
    </xf>
    <xf numFmtId="49" fontId="6" fillId="0" borderId="0">
      <alignment horizontal="right"/>
    </xf>
    <xf numFmtId="0" fontId="10" fillId="0" borderId="10">
      <alignment horizontal="center"/>
    </xf>
    <xf numFmtId="0" fontId="6" fillId="0" borderId="9">
      <alignment horizontal="center" vertical="center" shrinkToFit="1"/>
    </xf>
    <xf numFmtId="49" fontId="6" fillId="0" borderId="9">
      <alignment horizontal="center" vertical="center" shrinkToFit="1"/>
    </xf>
    <xf numFmtId="49" fontId="9" fillId="0" borderId="10"/>
    <xf numFmtId="0" fontId="6" fillId="0" borderId="20">
      <alignment horizontal="center" shrinkToFit="1"/>
    </xf>
    <xf numFmtId="4" fontId="6" fillId="0" borderId="28">
      <alignment horizontal="right" shrinkToFit="1"/>
    </xf>
    <xf numFmtId="49" fontId="9" fillId="0" borderId="13"/>
    <xf numFmtId="0" fontId="6" fillId="0" borderId="23">
      <alignment horizontal="center" shrinkToFit="1"/>
    </xf>
    <xf numFmtId="167" fontId="6" fillId="0" borderId="24">
      <alignment horizontal="right" shrinkToFit="1"/>
    </xf>
    <xf numFmtId="167" fontId="6" fillId="0" borderId="29">
      <alignment horizontal="right" shrinkToFit="1"/>
    </xf>
    <xf numFmtId="49" fontId="6" fillId="0" borderId="26">
      <alignment horizontal="center" wrapText="1"/>
    </xf>
    <xf numFmtId="49" fontId="6" fillId="0" borderId="27">
      <alignment horizontal="center" wrapText="1"/>
    </xf>
    <xf numFmtId="4" fontId="6" fillId="0" borderId="27">
      <alignment horizontal="right" wrapText="1"/>
    </xf>
    <xf numFmtId="4" fontId="6" fillId="0" borderId="25">
      <alignment horizontal="right" wrapText="1"/>
    </xf>
    <xf numFmtId="0" fontId="9" fillId="0" borderId="13">
      <alignment wrapText="1"/>
    </xf>
    <xf numFmtId="0" fontId="6" fillId="0" borderId="30">
      <alignment horizontal="left" wrapText="1"/>
    </xf>
    <xf numFmtId="49" fontId="6" fillId="0" borderId="31">
      <alignment horizontal="center" shrinkToFit="1"/>
    </xf>
    <xf numFmtId="49" fontId="6" fillId="0" borderId="32">
      <alignment horizontal="center"/>
    </xf>
    <xf numFmtId="4" fontId="6" fillId="0" borderId="32">
      <alignment horizontal="right" shrinkToFit="1"/>
    </xf>
    <xf numFmtId="49" fontId="6" fillId="0" borderId="33">
      <alignment horizontal="center"/>
    </xf>
    <xf numFmtId="0" fontId="9" fillId="0" borderId="13"/>
    <xf numFmtId="0" fontId="13" fillId="0" borderId="16"/>
    <xf numFmtId="0" fontId="13" fillId="0" borderId="34"/>
    <xf numFmtId="0" fontId="6" fillId="0" borderId="0">
      <alignment wrapText="1"/>
    </xf>
    <xf numFmtId="49" fontId="6" fillId="0" borderId="0">
      <alignment wrapText="1"/>
    </xf>
    <xf numFmtId="49" fontId="6" fillId="0" borderId="0">
      <alignment horizontal="center"/>
    </xf>
    <xf numFmtId="49" fontId="14" fillId="0" borderId="0"/>
    <xf numFmtId="0" fontId="6" fillId="0" borderId="7">
      <alignment horizontal="left"/>
    </xf>
    <xf numFmtId="49" fontId="6" fillId="0" borderId="7">
      <alignment horizontal="left"/>
    </xf>
    <xf numFmtId="0" fontId="6" fillId="0" borderId="7">
      <alignment horizontal="center" shrinkToFit="1"/>
    </xf>
    <xf numFmtId="49" fontId="6" fillId="0" borderId="7">
      <alignment horizontal="center" vertical="center" shrinkToFit="1"/>
    </xf>
    <xf numFmtId="49" fontId="9" fillId="0" borderId="7">
      <alignment shrinkToFit="1"/>
    </xf>
    <xf numFmtId="49" fontId="6" fillId="0" borderId="7">
      <alignment horizontal="right"/>
    </xf>
    <xf numFmtId="0" fontId="6" fillId="0" borderId="20">
      <alignment horizontal="center" vertical="center" shrinkToFit="1"/>
    </xf>
    <xf numFmtId="49" fontId="6" fillId="0" borderId="21">
      <alignment horizontal="center" vertical="center"/>
    </xf>
    <xf numFmtId="0" fontId="6" fillId="0" borderId="19">
      <alignment horizontal="left" wrapText="1" indent="2"/>
    </xf>
    <xf numFmtId="0" fontId="6" fillId="0" borderId="35">
      <alignment horizontal="center" vertical="center" shrinkToFit="1"/>
    </xf>
    <xf numFmtId="167" fontId="6" fillId="0" borderId="6">
      <alignment horizontal="right" vertical="center" shrinkToFit="1"/>
    </xf>
    <xf numFmtId="167" fontId="6" fillId="0" borderId="30">
      <alignment horizontal="right" vertical="center" shrinkToFit="1"/>
    </xf>
    <xf numFmtId="0" fontId="6" fillId="0" borderId="36">
      <alignment horizontal="left" wrapText="1"/>
    </xf>
    <xf numFmtId="4" fontId="6" fillId="0" borderId="30">
      <alignment horizontal="right" shrinkToFit="1"/>
    </xf>
    <xf numFmtId="0" fontId="6" fillId="0" borderId="22">
      <alignment horizontal="left" wrapText="1" indent="2"/>
    </xf>
    <xf numFmtId="0" fontId="15" fillId="0" borderId="30">
      <alignment wrapText="1"/>
    </xf>
    <xf numFmtId="0" fontId="15" fillId="0" borderId="30"/>
    <xf numFmtId="0" fontId="15" fillId="2" borderId="30">
      <alignment wrapText="1"/>
    </xf>
    <xf numFmtId="0" fontId="6" fillId="2" borderId="5">
      <alignment horizontal="left" wrapText="1"/>
    </xf>
    <xf numFmtId="49" fontId="6" fillId="0" borderId="30">
      <alignment horizontal="center" shrinkToFit="1"/>
    </xf>
    <xf numFmtId="49" fontId="6" fillId="0" borderId="6">
      <alignment horizontal="center" vertical="center" shrinkToFit="1"/>
    </xf>
    <xf numFmtId="0" fontId="9" fillId="0" borderId="16">
      <alignment horizontal="left"/>
    </xf>
    <xf numFmtId="0" fontId="9" fillId="0" borderId="34">
      <alignment horizontal="left" wrapText="1"/>
    </xf>
    <xf numFmtId="0" fontId="9" fillId="0" borderId="34">
      <alignment horizontal="left"/>
    </xf>
    <xf numFmtId="0" fontId="6" fillId="0" borderId="34"/>
    <xf numFmtId="49" fontId="9" fillId="0" borderId="34"/>
    <xf numFmtId="49" fontId="9" fillId="0" borderId="34"/>
    <xf numFmtId="0" fontId="9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6" fillId="0" borderId="0"/>
    <xf numFmtId="49" fontId="9" fillId="0" borderId="0"/>
    <xf numFmtId="49" fontId="9" fillId="0" borderId="0"/>
    <xf numFmtId="0" fontId="6" fillId="0" borderId="0">
      <alignment horizontal="center" wrapText="1"/>
    </xf>
    <xf numFmtId="0" fontId="6" fillId="0" borderId="7">
      <alignment horizontal="center" wrapText="1"/>
    </xf>
    <xf numFmtId="0" fontId="16" fillId="0" borderId="0">
      <alignment horizontal="center"/>
    </xf>
    <xf numFmtId="0" fontId="16" fillId="0" borderId="16">
      <alignment horizontal="center"/>
    </xf>
    <xf numFmtId="0" fontId="9" fillId="0" borderId="0">
      <alignment horizontal="left"/>
    </xf>
    <xf numFmtId="0" fontId="9" fillId="0" borderId="0">
      <alignment horizontal="center"/>
    </xf>
    <xf numFmtId="0" fontId="14" fillId="0" borderId="0">
      <alignment horizontal="left"/>
    </xf>
    <xf numFmtId="49" fontId="9" fillId="0" borderId="0"/>
    <xf numFmtId="49" fontId="6" fillId="0" borderId="0">
      <alignment horizontal="left"/>
    </xf>
    <xf numFmtId="49" fontId="6" fillId="0" borderId="0">
      <alignment horizontal="center" wrapText="1"/>
    </xf>
    <xf numFmtId="0" fontId="6" fillId="0" borderId="0">
      <alignment horizontal="center"/>
    </xf>
    <xf numFmtId="0" fontId="16" fillId="0" borderId="16">
      <alignment horizontal="center"/>
    </xf>
    <xf numFmtId="0" fontId="13" fillId="0" borderId="0"/>
    <xf numFmtId="0" fontId="16" fillId="0" borderId="0">
      <alignment horizontal="center"/>
    </xf>
    <xf numFmtId="0" fontId="13" fillId="0" borderId="0"/>
    <xf numFmtId="0" fontId="16" fillId="0" borderId="0">
      <alignment horizontal="center"/>
    </xf>
    <xf numFmtId="0" fontId="6" fillId="0" borderId="0">
      <alignment horizontal="center" wrapText="1"/>
    </xf>
    <xf numFmtId="0" fontId="15" fillId="0" borderId="0"/>
    <xf numFmtId="0" fontId="13" fillId="0" borderId="7"/>
    <xf numFmtId="0" fontId="13" fillId="0" borderId="0"/>
    <xf numFmtId="0" fontId="9" fillId="0" borderId="7"/>
    <xf numFmtId="0" fontId="9" fillId="0" borderId="6">
      <alignment horizontal="left" wrapText="1"/>
    </xf>
    <xf numFmtId="0" fontId="9" fillId="0" borderId="16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7" fillId="3" borderId="0"/>
    <xf numFmtId="0" fontId="9" fillId="0" borderId="6">
      <alignment horizontal="left"/>
    </xf>
    <xf numFmtId="0" fontId="8" fillId="0" borderId="0"/>
    <xf numFmtId="0" fontId="13" fillId="0" borderId="7"/>
    <xf numFmtId="0" fontId="13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3" fillId="0" borderId="0"/>
  </cellStyleXfs>
  <cellXfs count="9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Border="1"/>
    <xf numFmtId="0" fontId="2" fillId="0" borderId="0" xfId="0" applyFont="1"/>
    <xf numFmtId="0" fontId="2" fillId="0" borderId="0" xfId="0" applyFont="1"/>
    <xf numFmtId="164" fontId="1" fillId="0" borderId="0" xfId="0" applyNumberFormat="1" applyFont="1"/>
    <xf numFmtId="0" fontId="2" fillId="0" borderId="0" xfId="0" applyFont="1" applyFill="1"/>
    <xf numFmtId="164" fontId="2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/>
    <xf numFmtId="0" fontId="20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center" vertical="top" wrapText="1"/>
    </xf>
    <xf numFmtId="164" fontId="20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0" fontId="1" fillId="0" borderId="0" xfId="0" applyFont="1" applyBorder="1"/>
    <xf numFmtId="165" fontId="21" fillId="0" borderId="1" xfId="10" applyNumberFormat="1" applyFont="1" applyFill="1" applyBorder="1" applyAlignment="1" applyProtection="1">
      <alignment vertical="top" wrapText="1"/>
      <protection hidden="1"/>
    </xf>
    <xf numFmtId="165" fontId="21" fillId="0" borderId="1" xfId="11" applyNumberFormat="1" applyFont="1" applyFill="1" applyBorder="1" applyAlignment="1" applyProtection="1">
      <alignment vertical="top" wrapText="1"/>
      <protection hidden="1"/>
    </xf>
    <xf numFmtId="165" fontId="21" fillId="0" borderId="1" xfId="13" applyNumberFormat="1" applyFont="1" applyFill="1" applyBorder="1" applyAlignment="1" applyProtection="1">
      <alignment vertical="top" wrapText="1"/>
      <protection hidden="1"/>
    </xf>
    <xf numFmtId="165" fontId="21" fillId="0" borderId="1" xfId="7" applyNumberFormat="1" applyFont="1" applyFill="1" applyBorder="1" applyAlignment="1" applyProtection="1">
      <alignment vertical="top" wrapText="1"/>
      <protection hidden="1"/>
    </xf>
    <xf numFmtId="165" fontId="21" fillId="0" borderId="1" xfId="14" applyNumberFormat="1" applyFont="1" applyFill="1" applyBorder="1" applyAlignment="1" applyProtection="1">
      <alignment vertical="top" wrapText="1"/>
      <protection hidden="1"/>
    </xf>
    <xf numFmtId="165" fontId="21" fillId="0" borderId="1" xfId="5" applyNumberFormat="1" applyFont="1" applyFill="1" applyBorder="1" applyAlignment="1" applyProtection="1">
      <alignment vertical="top" wrapText="1"/>
      <protection hidden="1"/>
    </xf>
    <xf numFmtId="165" fontId="21" fillId="0" borderId="1" xfId="16" applyNumberFormat="1" applyFont="1" applyFill="1" applyBorder="1" applyAlignment="1" applyProtection="1">
      <alignment vertical="top" wrapText="1"/>
      <protection hidden="1"/>
    </xf>
    <xf numFmtId="165" fontId="21" fillId="0" borderId="1" xfId="9" applyNumberFormat="1" applyFont="1" applyFill="1" applyBorder="1" applyAlignment="1" applyProtection="1">
      <alignment vertical="top" wrapText="1"/>
      <protection hidden="1"/>
    </xf>
    <xf numFmtId="0" fontId="25" fillId="0" borderId="1" xfId="0" applyFont="1" applyFill="1" applyBorder="1" applyAlignment="1">
      <alignment vertical="center" wrapText="1"/>
    </xf>
    <xf numFmtId="164" fontId="22" fillId="0" borderId="3" xfId="0" applyNumberFormat="1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164" fontId="1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right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 wrapText="1"/>
    </xf>
    <xf numFmtId="37" fontId="18" fillId="0" borderId="1" xfId="0" applyNumberFormat="1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37" fontId="22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vertical="top" wrapText="1"/>
    </xf>
    <xf numFmtId="1" fontId="25" fillId="0" borderId="1" xfId="0" applyNumberFormat="1" applyFont="1" applyBorder="1" applyAlignment="1">
      <alignment horizontal="right" vertical="center" wrapText="1"/>
    </xf>
    <xf numFmtId="49" fontId="25" fillId="0" borderId="1" xfId="0" applyNumberFormat="1" applyFont="1" applyBorder="1" applyAlignment="1">
      <alignment horizontal="righ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horizontal="right" vertical="center" wrapText="1"/>
    </xf>
    <xf numFmtId="0" fontId="25" fillId="0" borderId="3" xfId="0" applyFont="1" applyBorder="1" applyAlignment="1">
      <alignment vertical="center" wrapText="1"/>
    </xf>
    <xf numFmtId="49" fontId="25" fillId="0" borderId="3" xfId="0" applyNumberFormat="1" applyFont="1" applyBorder="1" applyAlignment="1">
      <alignment horizontal="right" vertical="center" wrapText="1"/>
    </xf>
    <xf numFmtId="0" fontId="18" fillId="0" borderId="1" xfId="0" applyFont="1" applyFill="1" applyBorder="1" applyAlignment="1">
      <alignment vertical="top" wrapText="1"/>
    </xf>
    <xf numFmtId="0" fontId="22" fillId="0" borderId="1" xfId="0" applyFont="1" applyFill="1" applyBorder="1" applyAlignment="1">
      <alignment horizontal="right" vertical="center" wrapText="1"/>
    </xf>
    <xf numFmtId="164" fontId="18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right" vertical="center" wrapText="1"/>
    </xf>
    <xf numFmtId="164" fontId="18" fillId="0" borderId="3" xfId="0" applyNumberFormat="1" applyFont="1" applyFill="1" applyBorder="1" applyAlignment="1">
      <alignment horizontal="right"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22" fillId="0" borderId="1" xfId="0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5" fontId="21" fillId="0" borderId="1" xfId="0" applyNumberFormat="1" applyFont="1" applyFill="1" applyBorder="1" applyAlignment="1" applyProtection="1">
      <alignment wrapText="1"/>
      <protection hidden="1"/>
    </xf>
    <xf numFmtId="0" fontId="22" fillId="0" borderId="1" xfId="0" applyFont="1" applyFill="1" applyBorder="1" applyAlignment="1">
      <alignment vertical="top" wrapText="1"/>
    </xf>
    <xf numFmtId="0" fontId="18" fillId="0" borderId="3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horizontal="right" vertical="top" wrapText="1"/>
    </xf>
    <xf numFmtId="0" fontId="22" fillId="0" borderId="3" xfId="0" applyFont="1" applyFill="1" applyBorder="1" applyAlignment="1">
      <alignment vertical="top" wrapText="1"/>
    </xf>
    <xf numFmtId="3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horizontal="right" vertical="top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2" fillId="4" borderId="3" xfId="0" applyNumberFormat="1" applyFont="1" applyFill="1" applyBorder="1" applyAlignment="1">
      <alignment horizontal="center" vertical="center" wrapText="1"/>
    </xf>
    <xf numFmtId="165" fontId="21" fillId="0" borderId="1" xfId="0" applyNumberFormat="1" applyFont="1" applyFill="1" applyBorder="1" applyAlignment="1" applyProtection="1">
      <alignment vertical="top" wrapText="1"/>
      <protection hidden="1"/>
    </xf>
    <xf numFmtId="164" fontId="18" fillId="4" borderId="1" xfId="0" applyNumberFormat="1" applyFont="1" applyFill="1" applyBorder="1" applyAlignment="1">
      <alignment horizontal="center" vertical="center" wrapText="1"/>
    </xf>
    <xf numFmtId="164" fontId="18" fillId="4" borderId="4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164" fontId="22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center" vertical="top" wrapText="1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0" fillId="0" borderId="1" xfId="0" applyNumberFormat="1" applyFont="1" applyFill="1" applyBorder="1" applyAlignment="1">
      <alignment horizontal="center" vertical="top" wrapText="1"/>
    </xf>
    <xf numFmtId="164" fontId="18" fillId="0" borderId="3" xfId="0" applyNumberFormat="1" applyFont="1" applyFill="1" applyBorder="1" applyAlignment="1">
      <alignment horizontal="center" vertical="top" wrapText="1"/>
    </xf>
    <xf numFmtId="164" fontId="18" fillId="0" borderId="1" xfId="0" applyNumberFormat="1" applyFont="1" applyFill="1" applyBorder="1" applyAlignment="1">
      <alignment horizontal="center" vertical="top" wrapText="1"/>
    </xf>
    <xf numFmtId="164" fontId="22" fillId="0" borderId="1" xfId="0" applyNumberFormat="1" applyFont="1" applyFill="1" applyBorder="1" applyAlignment="1">
      <alignment horizontal="center" vertical="top" wrapText="1"/>
    </xf>
    <xf numFmtId="164" fontId="18" fillId="0" borderId="4" xfId="0" applyNumberFormat="1" applyFont="1" applyFill="1" applyBorder="1" applyAlignment="1">
      <alignment horizontal="center" vertical="center" wrapText="1"/>
    </xf>
    <xf numFmtId="164" fontId="22" fillId="0" borderId="4" xfId="0" applyNumberFormat="1" applyFont="1" applyFill="1" applyBorder="1" applyAlignment="1">
      <alignment horizontal="center" vertical="center" wrapText="1"/>
    </xf>
    <xf numFmtId="164" fontId="22" fillId="0" borderId="3" xfId="0" applyNumberFormat="1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5" fillId="0" borderId="1" xfId="0" applyFont="1" applyFill="1" applyBorder="1" applyAlignment="1">
      <alignment vertical="center" wrapText="1"/>
    </xf>
  </cellXfs>
  <cellStyles count="173">
    <cellStyle name="br" xfId="159"/>
    <cellStyle name="br 2" xfId="169"/>
    <cellStyle name="col" xfId="158"/>
    <cellStyle name="col 2" xfId="168"/>
    <cellStyle name="st140" xfId="155"/>
    <cellStyle name="style0" xfId="160"/>
    <cellStyle name="style0 2" xfId="170"/>
    <cellStyle name="td" xfId="161"/>
    <cellStyle name="td 2" xfId="171"/>
    <cellStyle name="tr" xfId="157"/>
    <cellStyle name="tr 2" xfId="167"/>
    <cellStyle name="xl100" xfId="98"/>
    <cellStyle name="xl101" xfId="102"/>
    <cellStyle name="xl102" xfId="107"/>
    <cellStyle name="xl103" xfId="110"/>
    <cellStyle name="xl104" xfId="99"/>
    <cellStyle name="xl105" xfId="103"/>
    <cellStyle name="xl106" xfId="108"/>
    <cellStyle name="xl107" xfId="22"/>
    <cellStyle name="xl108" xfId="104"/>
    <cellStyle name="xl109" xfId="111"/>
    <cellStyle name="xl110" xfId="23"/>
    <cellStyle name="xl111" xfId="100"/>
    <cellStyle name="xl112" xfId="105"/>
    <cellStyle name="xl113" xfId="106"/>
    <cellStyle name="xl114" xfId="112"/>
    <cellStyle name="xl115" xfId="114"/>
    <cellStyle name="xl116" xfId="116"/>
    <cellStyle name="xl117" xfId="117"/>
    <cellStyle name="xl118" xfId="118"/>
    <cellStyle name="xl119" xfId="119"/>
    <cellStyle name="xl120" xfId="120"/>
    <cellStyle name="xl121" xfId="121"/>
    <cellStyle name="xl122" xfId="122"/>
    <cellStyle name="xl123" xfId="128"/>
    <cellStyle name="xl124" xfId="136"/>
    <cellStyle name="xl125" xfId="138"/>
    <cellStyle name="xl126" xfId="142"/>
    <cellStyle name="xl127" xfId="151"/>
    <cellStyle name="xl128" xfId="154"/>
    <cellStyle name="xl129" xfId="156"/>
    <cellStyle name="xl130" xfId="123"/>
    <cellStyle name="xl131" xfId="129"/>
    <cellStyle name="xl132" xfId="134"/>
    <cellStyle name="xl133" xfId="137"/>
    <cellStyle name="xl134" xfId="139"/>
    <cellStyle name="xl135" xfId="143"/>
    <cellStyle name="xl136" xfId="135"/>
    <cellStyle name="xl137" xfId="145"/>
    <cellStyle name="xl138" xfId="147"/>
    <cellStyle name="xl139" xfId="149"/>
    <cellStyle name="xl140" xfId="150"/>
    <cellStyle name="xl141" xfId="152"/>
    <cellStyle name="xl141 2" xfId="165"/>
    <cellStyle name="xl142" xfId="124"/>
    <cellStyle name="xl143" xfId="130"/>
    <cellStyle name="xl144" xfId="140"/>
    <cellStyle name="xl145" xfId="146"/>
    <cellStyle name="xl146" xfId="148"/>
    <cellStyle name="xl147" xfId="125"/>
    <cellStyle name="xl148" xfId="131"/>
    <cellStyle name="xl149" xfId="141"/>
    <cellStyle name="xl150" xfId="126"/>
    <cellStyle name="xl151" xfId="132"/>
    <cellStyle name="xl152" xfId="127"/>
    <cellStyle name="xl153" xfId="133"/>
    <cellStyle name="xl154" xfId="144"/>
    <cellStyle name="xl155" xfId="163"/>
    <cellStyle name="xl21" xfId="162"/>
    <cellStyle name="xl22" xfId="26"/>
    <cellStyle name="xl23" xfId="30"/>
    <cellStyle name="xl24" xfId="35"/>
    <cellStyle name="xl25" xfId="41"/>
    <cellStyle name="xl26" xfId="54"/>
    <cellStyle name="xl27" xfId="58"/>
    <cellStyle name="xl28" xfId="61"/>
    <cellStyle name="xl29" xfId="65"/>
    <cellStyle name="xl30" xfId="69"/>
    <cellStyle name="xl31" xfId="39"/>
    <cellStyle name="xl32" xfId="153"/>
    <cellStyle name="xl32 2" xfId="166"/>
    <cellStyle name="xl33" xfId="49"/>
    <cellStyle name="xl34" xfId="59"/>
    <cellStyle name="xl35" xfId="62"/>
    <cellStyle name="xl36" xfId="66"/>
    <cellStyle name="xl37" xfId="70"/>
    <cellStyle name="xl38" xfId="31"/>
    <cellStyle name="xl39" xfId="63"/>
    <cellStyle name="xl40" xfId="67"/>
    <cellStyle name="xl41" xfId="71"/>
    <cellStyle name="xl42" xfId="42"/>
    <cellStyle name="xl43" xfId="45"/>
    <cellStyle name="xl44" xfId="47"/>
    <cellStyle name="xl45" xfId="50"/>
    <cellStyle name="xl46" xfId="55"/>
    <cellStyle name="xl47" xfId="60"/>
    <cellStyle name="xl48" xfId="64"/>
    <cellStyle name="xl49" xfId="68"/>
    <cellStyle name="xl50" xfId="72"/>
    <cellStyle name="xl51" xfId="27"/>
    <cellStyle name="xl52" xfId="32"/>
    <cellStyle name="xl53" xfId="36"/>
    <cellStyle name="xl54" xfId="43"/>
    <cellStyle name="xl55" xfId="48"/>
    <cellStyle name="xl56" xfId="51"/>
    <cellStyle name="xl57" xfId="28"/>
    <cellStyle name="xl58" xfId="33"/>
    <cellStyle name="xl59" xfId="37"/>
    <cellStyle name="xl60" xfId="40"/>
    <cellStyle name="xl61" xfId="44"/>
    <cellStyle name="xl62" xfId="46"/>
    <cellStyle name="xl63" xfId="52"/>
    <cellStyle name="xl64" xfId="53"/>
    <cellStyle name="xl65" xfId="29"/>
    <cellStyle name="xl66" xfId="34"/>
    <cellStyle name="xl67" xfId="38"/>
    <cellStyle name="xl68" xfId="56"/>
    <cellStyle name="xl69" xfId="57"/>
    <cellStyle name="xl70" xfId="21"/>
    <cellStyle name="xl71" xfId="89"/>
    <cellStyle name="xl72" xfId="95"/>
    <cellStyle name="xl73" xfId="78"/>
    <cellStyle name="xl74" xfId="81"/>
    <cellStyle name="xl75" xfId="84"/>
    <cellStyle name="xl76" xfId="90"/>
    <cellStyle name="xl77" xfId="96"/>
    <cellStyle name="xl78" xfId="75"/>
    <cellStyle name="xl79" xfId="85"/>
    <cellStyle name="xl80" xfId="91"/>
    <cellStyle name="xl81" xfId="76"/>
    <cellStyle name="xl82" xfId="82"/>
    <cellStyle name="xl83" xfId="86"/>
    <cellStyle name="xl84" xfId="92"/>
    <cellStyle name="xl85" xfId="73"/>
    <cellStyle name="xl86" xfId="79"/>
    <cellStyle name="xl87" xfId="83"/>
    <cellStyle name="xl88" xfId="87"/>
    <cellStyle name="xl89" xfId="93"/>
    <cellStyle name="xl90" xfId="74"/>
    <cellStyle name="xl91" xfId="77"/>
    <cellStyle name="xl92" xfId="80"/>
    <cellStyle name="xl93" xfId="88"/>
    <cellStyle name="xl94" xfId="94"/>
    <cellStyle name="xl95" xfId="97"/>
    <cellStyle name="xl96" xfId="101"/>
    <cellStyle name="xl97" xfId="109"/>
    <cellStyle name="xl98" xfId="113"/>
    <cellStyle name="xl99" xfId="115"/>
    <cellStyle name="Обычный" xfId="0" builtinId="0"/>
    <cellStyle name="Обычный 2" xfId="1"/>
    <cellStyle name="Обычный 2 10" xfId="10"/>
    <cellStyle name="Обычный 2 10 2" xfId="20"/>
    <cellStyle name="Обычный 2 11" xfId="11"/>
    <cellStyle name="Обычный 2 11 2" xfId="172"/>
    <cellStyle name="Обычный 2 12" xfId="24"/>
    <cellStyle name="Обычный 2 2" xfId="2"/>
    <cellStyle name="Обычный 2 2 2" xfId="12"/>
    <cellStyle name="Обычный 2 3" xfId="3"/>
    <cellStyle name="Обычный 2 3 2" xfId="13"/>
    <cellStyle name="Обычный 2 4" xfId="4"/>
    <cellStyle name="Обычный 2 4 2" xfId="14"/>
    <cellStyle name="Обычный 2 4 3" xfId="164"/>
    <cellStyle name="Обычный 2 5" xfId="5"/>
    <cellStyle name="Обычный 2 5 2" xfId="15"/>
    <cellStyle name="Обычный 2 6" xfId="6"/>
    <cellStyle name="Обычный 2 6 2" xfId="16"/>
    <cellStyle name="Обычный 2 7" xfId="7"/>
    <cellStyle name="Обычный 2 7 2" xfId="17"/>
    <cellStyle name="Обычный 2 8" xfId="8"/>
    <cellStyle name="Обычный 2 8 2" xfId="18"/>
    <cellStyle name="Обычный 2 9" xfId="9"/>
    <cellStyle name="Обычный 2 9 2" xfId="19"/>
    <cellStyle name="Обычный 3" xfId="25"/>
  </cellStyles>
  <dxfs count="1">
    <dxf>
      <fill>
        <patternFill patternType="none">
          <fgColor rgb="FF000000"/>
          <bgColor rgb="FFFFFF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4"/>
  <sheetViews>
    <sheetView topLeftCell="A26" zoomScale="90" zoomScaleNormal="90" workbookViewId="0">
      <selection activeCell="A74" sqref="A74:G74"/>
    </sheetView>
  </sheetViews>
  <sheetFormatPr defaultRowHeight="15.75"/>
  <cols>
    <col min="1" max="1" width="34.7109375" style="2" customWidth="1"/>
    <col min="2" max="2" width="22.28515625" style="2" customWidth="1"/>
    <col min="3" max="3" width="13" style="2" customWidth="1"/>
    <col min="4" max="4" width="16.85546875" style="2" customWidth="1"/>
    <col min="5" max="5" width="12.42578125" style="2" customWidth="1"/>
    <col min="6" max="6" width="13.140625" style="2" customWidth="1"/>
    <col min="7" max="7" width="13.28515625" style="2" customWidth="1"/>
    <col min="8" max="8" width="19.140625" style="2" customWidth="1"/>
    <col min="9" max="16384" width="9.140625" style="2"/>
  </cols>
  <sheetData>
    <row r="1" spans="1:8">
      <c r="A1" s="16"/>
      <c r="B1" s="16"/>
      <c r="C1" s="16"/>
      <c r="D1" s="16"/>
      <c r="E1" s="16"/>
      <c r="F1" s="16"/>
      <c r="G1" s="16"/>
    </row>
    <row r="2" spans="1:8" ht="64.5" customHeight="1">
      <c r="A2" s="88" t="s">
        <v>133</v>
      </c>
      <c r="B2" s="89"/>
      <c r="C2" s="89"/>
      <c r="D2" s="89"/>
      <c r="E2" s="89"/>
      <c r="F2" s="89"/>
      <c r="G2" s="89"/>
    </row>
    <row r="3" spans="1:8">
      <c r="A3" s="35"/>
      <c r="B3" s="35"/>
      <c r="C3" s="35"/>
      <c r="D3" s="35"/>
      <c r="E3" s="35"/>
      <c r="F3" s="35"/>
      <c r="G3" s="36" t="s">
        <v>35</v>
      </c>
    </row>
    <row r="4" spans="1:8" ht="75.75" customHeight="1">
      <c r="A4" s="40" t="s">
        <v>0</v>
      </c>
      <c r="B4" s="40" t="s">
        <v>1</v>
      </c>
      <c r="C4" s="37" t="s">
        <v>134</v>
      </c>
      <c r="D4" s="37" t="s">
        <v>135</v>
      </c>
      <c r="E4" s="37" t="s">
        <v>136</v>
      </c>
      <c r="F4" s="37" t="s">
        <v>112</v>
      </c>
      <c r="G4" s="37" t="s">
        <v>113</v>
      </c>
    </row>
    <row r="5" spans="1:8" ht="30.75" customHeight="1">
      <c r="A5" s="41" t="s">
        <v>2</v>
      </c>
      <c r="B5" s="42"/>
      <c r="C5" s="39">
        <f>C7+C27+C40</f>
        <v>13171.800000000001</v>
      </c>
      <c r="D5" s="39">
        <f>D7+D27</f>
        <v>102334.2</v>
      </c>
      <c r="E5" s="39">
        <f>E7+E27</f>
        <v>18282.2</v>
      </c>
      <c r="F5" s="84">
        <f>E5/D5*100</f>
        <v>17.865190718254503</v>
      </c>
      <c r="G5" s="39">
        <f t="shared" ref="G5:G59" si="0">E5/C5*100</f>
        <v>138.79803823319514</v>
      </c>
      <c r="H5" s="7"/>
    </row>
    <row r="6" spans="1:8" ht="15" customHeight="1">
      <c r="A6" s="43" t="s">
        <v>3</v>
      </c>
      <c r="B6" s="44"/>
      <c r="C6" s="38"/>
      <c r="D6" s="75"/>
      <c r="E6" s="75"/>
      <c r="F6" s="84"/>
      <c r="G6" s="39"/>
      <c r="H6" s="7"/>
    </row>
    <row r="7" spans="1:8" ht="18.75" customHeight="1">
      <c r="A7" s="45" t="s">
        <v>36</v>
      </c>
      <c r="B7" s="46">
        <v>1E+16</v>
      </c>
      <c r="C7" s="75">
        <f>C8+C10+C12+C14+C18+C24+C26</f>
        <v>9219.7000000000007</v>
      </c>
      <c r="D7" s="75">
        <f t="shared" ref="D7:E7" si="1">D8+D10+D12+D14+D18+D24+D26</f>
        <v>44129.4</v>
      </c>
      <c r="E7" s="75">
        <f t="shared" si="1"/>
        <v>15340.400000000001</v>
      </c>
      <c r="F7" s="85">
        <f t="shared" ref="F7:F37" si="2">E7/D7*100</f>
        <v>34.76231265324251</v>
      </c>
      <c r="G7" s="75">
        <f t="shared" si="0"/>
        <v>166.387192641843</v>
      </c>
      <c r="H7" s="7"/>
    </row>
    <row r="8" spans="1:8" ht="16.5" customHeight="1">
      <c r="A8" s="45" t="s">
        <v>37</v>
      </c>
      <c r="B8" s="46">
        <v>1.01E+16</v>
      </c>
      <c r="C8" s="32">
        <v>5072.5</v>
      </c>
      <c r="D8" s="75">
        <f>D9</f>
        <v>17075.8</v>
      </c>
      <c r="E8" s="75">
        <f>E9</f>
        <v>7897.3</v>
      </c>
      <c r="F8" s="85">
        <f t="shared" si="2"/>
        <v>46.248492017943526</v>
      </c>
      <c r="G8" s="75">
        <f t="shared" si="0"/>
        <v>155.68851651059637</v>
      </c>
      <c r="H8" s="34"/>
    </row>
    <row r="9" spans="1:8" ht="17.25" customHeight="1">
      <c r="A9" s="45" t="s">
        <v>38</v>
      </c>
      <c r="B9" s="47" t="s">
        <v>39</v>
      </c>
      <c r="C9" s="32">
        <v>5072.5</v>
      </c>
      <c r="D9" s="75">
        <v>17075.8</v>
      </c>
      <c r="E9" s="75">
        <v>7897.3</v>
      </c>
      <c r="F9" s="85">
        <f t="shared" si="2"/>
        <v>46.248492017943526</v>
      </c>
      <c r="G9" s="75">
        <f t="shared" si="0"/>
        <v>155.68851651059637</v>
      </c>
      <c r="H9" s="34"/>
    </row>
    <row r="10" spans="1:8" ht="44.25" customHeight="1">
      <c r="A10" s="48" t="s">
        <v>123</v>
      </c>
      <c r="B10" s="47" t="s">
        <v>40</v>
      </c>
      <c r="C10" s="32">
        <v>1503</v>
      </c>
      <c r="D10" s="75">
        <f>D11</f>
        <v>3173.3</v>
      </c>
      <c r="E10" s="75">
        <f>E11</f>
        <v>1526.7</v>
      </c>
      <c r="F10" s="85">
        <f t="shared" si="2"/>
        <v>48.110799483187847</v>
      </c>
      <c r="G10" s="75">
        <f t="shared" si="0"/>
        <v>101.57684630738524</v>
      </c>
      <c r="H10" s="34"/>
    </row>
    <row r="11" spans="1:8" s="20" customFormat="1" ht="44.25" customHeight="1">
      <c r="A11" s="48" t="s">
        <v>125</v>
      </c>
      <c r="B11" s="47" t="s">
        <v>124</v>
      </c>
      <c r="C11" s="32">
        <v>1503</v>
      </c>
      <c r="D11" s="75">
        <v>3173.3</v>
      </c>
      <c r="E11" s="75">
        <v>1526.7</v>
      </c>
      <c r="F11" s="85">
        <f t="shared" si="2"/>
        <v>48.110799483187847</v>
      </c>
      <c r="G11" s="75">
        <f t="shared" si="0"/>
        <v>101.57684630738524</v>
      </c>
      <c r="H11" s="34"/>
    </row>
    <row r="12" spans="1:8" ht="18.75" customHeight="1">
      <c r="A12" s="45" t="s">
        <v>41</v>
      </c>
      <c r="B12" s="46">
        <v>1.05E+16</v>
      </c>
      <c r="C12" s="32">
        <v>840.3</v>
      </c>
      <c r="D12" s="75">
        <f>D13</f>
        <v>990</v>
      </c>
      <c r="E12" s="75">
        <f>E13</f>
        <v>728.6</v>
      </c>
      <c r="F12" s="85">
        <f t="shared" si="2"/>
        <v>73.595959595959599</v>
      </c>
      <c r="G12" s="75">
        <f t="shared" si="0"/>
        <v>86.707128406521477</v>
      </c>
      <c r="H12" s="34"/>
    </row>
    <row r="13" spans="1:8" ht="19.5" customHeight="1">
      <c r="A13" s="45" t="s">
        <v>42</v>
      </c>
      <c r="B13" s="46">
        <v>1.05030000100001E+16</v>
      </c>
      <c r="C13" s="32">
        <v>840.3</v>
      </c>
      <c r="D13" s="75">
        <v>990</v>
      </c>
      <c r="E13" s="75">
        <v>728.6</v>
      </c>
      <c r="F13" s="85">
        <f t="shared" si="2"/>
        <v>73.595959595959599</v>
      </c>
      <c r="G13" s="75">
        <f t="shared" si="0"/>
        <v>86.707128406521477</v>
      </c>
      <c r="H13" s="34"/>
    </row>
    <row r="14" spans="1:8" ht="18" customHeight="1">
      <c r="A14" s="30" t="s">
        <v>43</v>
      </c>
      <c r="B14" s="46">
        <v>1.06E+16</v>
      </c>
      <c r="C14" s="32">
        <f>C15+C16+C17</f>
        <v>1566.3</v>
      </c>
      <c r="D14" s="75">
        <f>D15+D16+D17</f>
        <v>21657</v>
      </c>
      <c r="E14" s="75">
        <f>E15+E16+E17</f>
        <v>4927.3999999999996</v>
      </c>
      <c r="F14" s="85">
        <f t="shared" si="2"/>
        <v>22.751997044835388</v>
      </c>
      <c r="G14" s="75" t="s">
        <v>144</v>
      </c>
      <c r="H14" s="34"/>
    </row>
    <row r="15" spans="1:8" ht="18.75" customHeight="1">
      <c r="A15" s="30" t="s">
        <v>44</v>
      </c>
      <c r="B15" s="47" t="s">
        <v>79</v>
      </c>
      <c r="C15" s="32">
        <v>618</v>
      </c>
      <c r="D15" s="75">
        <v>7186</v>
      </c>
      <c r="E15" s="75">
        <v>2027.3</v>
      </c>
      <c r="F15" s="85">
        <f t="shared" si="2"/>
        <v>28.211800723629278</v>
      </c>
      <c r="G15" s="75" t="s">
        <v>145</v>
      </c>
      <c r="H15" s="34"/>
    </row>
    <row r="16" spans="1:8" ht="17.25" customHeight="1">
      <c r="A16" s="30" t="s">
        <v>45</v>
      </c>
      <c r="B16" s="47" t="s">
        <v>46</v>
      </c>
      <c r="C16" s="32">
        <v>948.3</v>
      </c>
      <c r="D16" s="75">
        <v>4407.3999999999996</v>
      </c>
      <c r="E16" s="75">
        <v>857.9</v>
      </c>
      <c r="F16" s="85">
        <f t="shared" si="2"/>
        <v>19.464990697463357</v>
      </c>
      <c r="G16" s="75">
        <f t="shared" si="0"/>
        <v>90.467151745228307</v>
      </c>
      <c r="H16" s="34"/>
    </row>
    <row r="17" spans="1:8" s="33" customFormat="1" ht="17.25" customHeight="1">
      <c r="A17" s="30" t="s">
        <v>128</v>
      </c>
      <c r="B17" s="47" t="s">
        <v>129</v>
      </c>
      <c r="C17" s="32">
        <v>0</v>
      </c>
      <c r="D17" s="75">
        <v>10063.6</v>
      </c>
      <c r="E17" s="75">
        <v>2042.2</v>
      </c>
      <c r="F17" s="85">
        <f t="shared" si="2"/>
        <v>20.292936921181287</v>
      </c>
      <c r="G17" s="75">
        <v>0</v>
      </c>
      <c r="H17" s="34"/>
    </row>
    <row r="18" spans="1:8" ht="46.5" customHeight="1">
      <c r="A18" s="90" t="s">
        <v>47</v>
      </c>
      <c r="B18" s="47" t="s">
        <v>48</v>
      </c>
      <c r="C18" s="32">
        <v>98</v>
      </c>
      <c r="D18" s="75">
        <f>D20+D21+D23</f>
        <v>455</v>
      </c>
      <c r="E18" s="75">
        <v>173.2</v>
      </c>
      <c r="F18" s="85">
        <f t="shared" si="2"/>
        <v>38.065934065934066</v>
      </c>
      <c r="G18" s="75">
        <f t="shared" si="0"/>
        <v>176.734693877551</v>
      </c>
      <c r="H18" s="34"/>
    </row>
    <row r="19" spans="1:8" ht="24" hidden="1" customHeight="1">
      <c r="A19" s="90"/>
      <c r="B19" s="50"/>
      <c r="C19" s="32"/>
      <c r="D19" s="75"/>
      <c r="E19" s="75"/>
      <c r="F19" s="85" t="e">
        <f t="shared" si="2"/>
        <v>#DIV/0!</v>
      </c>
      <c r="G19" s="75" t="e">
        <f t="shared" si="0"/>
        <v>#DIV/0!</v>
      </c>
      <c r="H19" s="34"/>
    </row>
    <row r="20" spans="1:8" ht="87" customHeight="1">
      <c r="A20" s="49" t="s">
        <v>117</v>
      </c>
      <c r="B20" s="47" t="s">
        <v>80</v>
      </c>
      <c r="C20" s="32">
        <v>77.3</v>
      </c>
      <c r="D20" s="75">
        <v>400</v>
      </c>
      <c r="E20" s="75">
        <v>56.6</v>
      </c>
      <c r="F20" s="85">
        <f t="shared" si="2"/>
        <v>14.150000000000002</v>
      </c>
      <c r="G20" s="75">
        <f t="shared" si="0"/>
        <v>73.22121604139717</v>
      </c>
      <c r="H20" s="34"/>
    </row>
    <row r="21" spans="1:8" ht="110.25" customHeight="1">
      <c r="A21" s="49" t="s">
        <v>49</v>
      </c>
      <c r="B21" s="47" t="s">
        <v>81</v>
      </c>
      <c r="C21" s="38">
        <v>0</v>
      </c>
      <c r="D21" s="75">
        <v>50</v>
      </c>
      <c r="E21" s="75">
        <v>98.9</v>
      </c>
      <c r="F21" s="85">
        <f t="shared" si="2"/>
        <v>197.8</v>
      </c>
      <c r="G21" s="75">
        <v>0</v>
      </c>
      <c r="H21" s="34"/>
    </row>
    <row r="22" spans="1:8" ht="52.5" hidden="1" customHeight="1">
      <c r="A22" s="49" t="s">
        <v>50</v>
      </c>
      <c r="B22" s="47" t="s">
        <v>68</v>
      </c>
      <c r="C22" s="69">
        <v>423.3</v>
      </c>
      <c r="D22" s="75"/>
      <c r="E22" s="75"/>
      <c r="F22" s="85" t="e">
        <f t="shared" si="2"/>
        <v>#DIV/0!</v>
      </c>
      <c r="G22" s="75">
        <f t="shared" si="0"/>
        <v>0</v>
      </c>
      <c r="H22" s="34"/>
    </row>
    <row r="23" spans="1:8" ht="118.5" customHeight="1">
      <c r="A23" s="76" t="s">
        <v>137</v>
      </c>
      <c r="B23" s="47" t="s">
        <v>82</v>
      </c>
      <c r="C23" s="32">
        <v>20.7</v>
      </c>
      <c r="D23" s="75">
        <v>5</v>
      </c>
      <c r="E23" s="75">
        <v>17.7</v>
      </c>
      <c r="F23" s="85" t="s">
        <v>132</v>
      </c>
      <c r="G23" s="75">
        <f t="shared" si="0"/>
        <v>85.507246376811594</v>
      </c>
      <c r="H23" s="34"/>
    </row>
    <row r="24" spans="1:8" ht="28.5" customHeight="1">
      <c r="A24" s="49" t="s">
        <v>51</v>
      </c>
      <c r="B24" s="47" t="s">
        <v>52</v>
      </c>
      <c r="C24" s="38">
        <f>C25</f>
        <v>139.6</v>
      </c>
      <c r="D24" s="75">
        <f>D25</f>
        <v>700</v>
      </c>
      <c r="E24" s="75">
        <v>64.5</v>
      </c>
      <c r="F24" s="85">
        <f t="shared" si="2"/>
        <v>9.2142857142857135</v>
      </c>
      <c r="G24" s="75">
        <f t="shared" si="0"/>
        <v>46.203438395415475</v>
      </c>
      <c r="H24" s="34"/>
    </row>
    <row r="25" spans="1:8" ht="64.5" customHeight="1">
      <c r="A25" s="49" t="s">
        <v>53</v>
      </c>
      <c r="B25" s="47" t="s">
        <v>54</v>
      </c>
      <c r="C25" s="38">
        <v>139.6</v>
      </c>
      <c r="D25" s="75">
        <v>700</v>
      </c>
      <c r="E25" s="75">
        <v>64.5</v>
      </c>
      <c r="F25" s="85">
        <f t="shared" si="2"/>
        <v>9.2142857142857135</v>
      </c>
      <c r="G25" s="75">
        <f t="shared" si="0"/>
        <v>46.203438395415475</v>
      </c>
      <c r="H25" s="34"/>
    </row>
    <row r="26" spans="1:8" ht="18.75" customHeight="1">
      <c r="A26" s="49" t="s">
        <v>130</v>
      </c>
      <c r="B26" s="47" t="s">
        <v>131</v>
      </c>
      <c r="C26" s="38">
        <v>0</v>
      </c>
      <c r="D26" s="75">
        <v>78.3</v>
      </c>
      <c r="E26" s="75">
        <v>22.7</v>
      </c>
      <c r="F26" s="85">
        <f t="shared" si="2"/>
        <v>28.991060025542787</v>
      </c>
      <c r="G26" s="75">
        <v>0</v>
      </c>
      <c r="H26" s="34"/>
    </row>
    <row r="27" spans="1:8" ht="40.5" customHeight="1">
      <c r="A27" s="49" t="s">
        <v>55</v>
      </c>
      <c r="B27" s="47" t="s">
        <v>63</v>
      </c>
      <c r="C27" s="77">
        <f>C28+C37+C38+C30</f>
        <v>3952.1000000000004</v>
      </c>
      <c r="D27" s="77">
        <f>D28+D37+D38+D30</f>
        <v>58204.799999999996</v>
      </c>
      <c r="E27" s="77">
        <f>E28+E37+E38+E30</f>
        <v>2941.7999999999997</v>
      </c>
      <c r="F27" s="85">
        <f t="shared" si="2"/>
        <v>5.0542223321787896</v>
      </c>
      <c r="G27" s="75">
        <f t="shared" si="0"/>
        <v>74.436375597783439</v>
      </c>
      <c r="H27" s="34"/>
    </row>
    <row r="28" spans="1:8" ht="45.75" customHeight="1">
      <c r="A28" s="49" t="s">
        <v>56</v>
      </c>
      <c r="B28" s="47" t="s">
        <v>64</v>
      </c>
      <c r="C28" s="32">
        <v>265.8</v>
      </c>
      <c r="D28" s="75">
        <f>D29</f>
        <v>562.6</v>
      </c>
      <c r="E28" s="75">
        <f>E29</f>
        <v>281.10000000000002</v>
      </c>
      <c r="F28" s="85">
        <f t="shared" si="2"/>
        <v>49.964450764308573</v>
      </c>
      <c r="G28" s="75">
        <f t="shared" si="0"/>
        <v>105.75620767494358</v>
      </c>
      <c r="H28" s="34"/>
    </row>
    <row r="29" spans="1:8" ht="66.75" customHeight="1">
      <c r="A29" s="49" t="s">
        <v>119</v>
      </c>
      <c r="B29" s="47" t="s">
        <v>118</v>
      </c>
      <c r="C29" s="32">
        <v>265.8</v>
      </c>
      <c r="D29" s="75">
        <v>562.6</v>
      </c>
      <c r="E29" s="75">
        <v>281.10000000000002</v>
      </c>
      <c r="F29" s="85">
        <f t="shared" si="2"/>
        <v>49.964450764308573</v>
      </c>
      <c r="G29" s="75">
        <f t="shared" si="0"/>
        <v>105.75620767494358</v>
      </c>
      <c r="H29" s="34"/>
    </row>
    <row r="30" spans="1:8" s="20" customFormat="1" ht="46.5" customHeight="1">
      <c r="A30" s="49" t="s">
        <v>121</v>
      </c>
      <c r="B30" s="47" t="s">
        <v>120</v>
      </c>
      <c r="C30" s="38">
        <f>C32+C31</f>
        <v>0</v>
      </c>
      <c r="D30" s="75">
        <f>D31+D32+D36</f>
        <v>9650</v>
      </c>
      <c r="E30" s="75">
        <f>E31+E32+E36</f>
        <v>489.2</v>
      </c>
      <c r="F30" s="85">
        <f t="shared" si="2"/>
        <v>5.0694300518134714</v>
      </c>
      <c r="G30" s="75">
        <v>0</v>
      </c>
      <c r="H30" s="34"/>
    </row>
    <row r="31" spans="1:8" s="20" customFormat="1" ht="66.75" customHeight="1">
      <c r="A31" s="49" t="s">
        <v>69</v>
      </c>
      <c r="B31" s="47" t="s">
        <v>122</v>
      </c>
      <c r="C31" s="32">
        <v>0</v>
      </c>
      <c r="D31" s="75">
        <v>222.2</v>
      </c>
      <c r="E31" s="75">
        <v>222.2</v>
      </c>
      <c r="F31" s="85">
        <f t="shared" si="2"/>
        <v>100</v>
      </c>
      <c r="G31" s="75">
        <v>0</v>
      </c>
      <c r="H31" s="34"/>
    </row>
    <row r="32" spans="1:8" ht="47.25" customHeight="1">
      <c r="A32" s="49" t="s">
        <v>65</v>
      </c>
      <c r="B32" s="47" t="s">
        <v>66</v>
      </c>
      <c r="C32" s="32">
        <v>0</v>
      </c>
      <c r="D32" s="75">
        <v>8500</v>
      </c>
      <c r="E32" s="75">
        <v>267</v>
      </c>
      <c r="F32" s="85">
        <f t="shared" si="2"/>
        <v>3.1411764705882352</v>
      </c>
      <c r="G32" s="75">
        <v>0</v>
      </c>
      <c r="H32" s="34"/>
    </row>
    <row r="33" spans="1:8" ht="75" hidden="1" customHeight="1">
      <c r="A33" s="49" t="s">
        <v>69</v>
      </c>
      <c r="B33" s="47" t="s">
        <v>78</v>
      </c>
      <c r="C33" s="69"/>
      <c r="D33" s="75"/>
      <c r="E33" s="75"/>
      <c r="F33" s="85" t="e">
        <f t="shared" si="2"/>
        <v>#DIV/0!</v>
      </c>
      <c r="G33" s="75" t="e">
        <f t="shared" si="0"/>
        <v>#DIV/0!</v>
      </c>
      <c r="H33" s="34"/>
    </row>
    <row r="34" spans="1:8" ht="17.25" hidden="1" customHeight="1">
      <c r="A34" s="49" t="s">
        <v>83</v>
      </c>
      <c r="B34" s="47" t="s">
        <v>84</v>
      </c>
      <c r="C34" s="69"/>
      <c r="D34" s="75"/>
      <c r="E34" s="75"/>
      <c r="F34" s="85" t="e">
        <f t="shared" si="2"/>
        <v>#DIV/0!</v>
      </c>
      <c r="G34" s="75" t="e">
        <f t="shared" si="0"/>
        <v>#DIV/0!</v>
      </c>
      <c r="H34" s="34"/>
    </row>
    <row r="35" spans="1:8" ht="22.5" hidden="1" customHeight="1">
      <c r="A35" s="49" t="s">
        <v>85</v>
      </c>
      <c r="B35" s="47" t="s">
        <v>86</v>
      </c>
      <c r="C35" s="69"/>
      <c r="D35" s="75"/>
      <c r="E35" s="75"/>
      <c r="F35" s="85" t="e">
        <f t="shared" si="2"/>
        <v>#DIV/0!</v>
      </c>
      <c r="G35" s="75" t="e">
        <f t="shared" si="0"/>
        <v>#DIV/0!</v>
      </c>
      <c r="H35" s="34"/>
    </row>
    <row r="36" spans="1:8" s="33" customFormat="1" ht="25.5" customHeight="1">
      <c r="A36" s="76" t="s">
        <v>143</v>
      </c>
      <c r="B36" s="47" t="s">
        <v>84</v>
      </c>
      <c r="C36" s="75">
        <v>0</v>
      </c>
      <c r="D36" s="75">
        <v>927.8</v>
      </c>
      <c r="E36" s="75">
        <v>0</v>
      </c>
      <c r="F36" s="85">
        <f t="shared" si="2"/>
        <v>0</v>
      </c>
      <c r="G36" s="75">
        <v>0</v>
      </c>
      <c r="H36" s="34"/>
    </row>
    <row r="37" spans="1:8" ht="22.5" customHeight="1">
      <c r="A37" s="49" t="s">
        <v>57</v>
      </c>
      <c r="B37" s="47" t="s">
        <v>67</v>
      </c>
      <c r="C37" s="32">
        <v>3683.4</v>
      </c>
      <c r="D37" s="75">
        <v>47992.2</v>
      </c>
      <c r="E37" s="75">
        <v>2171.5</v>
      </c>
      <c r="F37" s="85">
        <f t="shared" si="2"/>
        <v>4.5246935960426908</v>
      </c>
      <c r="G37" s="75">
        <f t="shared" si="0"/>
        <v>58.953684096215454</v>
      </c>
      <c r="H37" s="34"/>
    </row>
    <row r="38" spans="1:8" ht="30" customHeight="1">
      <c r="A38" s="51" t="s">
        <v>87</v>
      </c>
      <c r="B38" s="52" t="s">
        <v>88</v>
      </c>
      <c r="C38" s="31">
        <v>2.9</v>
      </c>
      <c r="D38" s="86">
        <v>0</v>
      </c>
      <c r="E38" s="86">
        <v>0</v>
      </c>
      <c r="F38" s="85">
        <v>0</v>
      </c>
      <c r="G38" s="75">
        <f t="shared" si="0"/>
        <v>0</v>
      </c>
      <c r="H38" s="34"/>
    </row>
    <row r="39" spans="1:8" ht="22.5" hidden="1" customHeight="1">
      <c r="A39" s="51" t="s">
        <v>70</v>
      </c>
      <c r="B39" s="52" t="s">
        <v>71</v>
      </c>
      <c r="C39" s="70"/>
      <c r="D39" s="70"/>
      <c r="E39" s="70"/>
      <c r="F39" s="73" t="e">
        <f t="shared" ref="F39:F61" si="3">E39/D39*100</f>
        <v>#DIV/0!</v>
      </c>
      <c r="G39" s="72" t="e">
        <f t="shared" si="0"/>
        <v>#DIV/0!</v>
      </c>
      <c r="H39" s="7"/>
    </row>
    <row r="40" spans="1:8" ht="22.5" hidden="1" customHeight="1">
      <c r="A40" s="51" t="s">
        <v>89</v>
      </c>
      <c r="B40" s="52" t="s">
        <v>90</v>
      </c>
      <c r="C40" s="70"/>
      <c r="D40" s="70"/>
      <c r="E40" s="70"/>
      <c r="F40" s="73" t="e">
        <f t="shared" si="3"/>
        <v>#DIV/0!</v>
      </c>
      <c r="G40" s="72" t="e">
        <f t="shared" si="0"/>
        <v>#DIV/0!</v>
      </c>
      <c r="H40" s="7"/>
    </row>
    <row r="41" spans="1:8" ht="22.5" hidden="1" customHeight="1">
      <c r="A41" s="51"/>
      <c r="B41" s="52"/>
      <c r="C41" s="70"/>
      <c r="D41" s="70"/>
      <c r="E41" s="70"/>
      <c r="F41" s="73" t="e">
        <f t="shared" si="3"/>
        <v>#DIV/0!</v>
      </c>
      <c r="G41" s="72" t="e">
        <f t="shared" si="0"/>
        <v>#DIV/0!</v>
      </c>
      <c r="H41" s="7"/>
    </row>
    <row r="42" spans="1:8" ht="22.5" hidden="1" customHeight="1">
      <c r="A42" s="51"/>
      <c r="B42" s="52"/>
      <c r="C42" s="70"/>
      <c r="D42" s="70"/>
      <c r="E42" s="70"/>
      <c r="F42" s="73" t="e">
        <f t="shared" si="3"/>
        <v>#DIV/0!</v>
      </c>
      <c r="G42" s="72" t="e">
        <f t="shared" si="0"/>
        <v>#DIV/0!</v>
      </c>
      <c r="H42" s="7"/>
    </row>
    <row r="43" spans="1:8" ht="22.5" hidden="1" customHeight="1">
      <c r="A43" s="51"/>
      <c r="B43" s="52"/>
      <c r="C43" s="70"/>
      <c r="D43" s="70"/>
      <c r="E43" s="70"/>
      <c r="F43" s="73" t="e">
        <f t="shared" si="3"/>
        <v>#DIV/0!</v>
      </c>
      <c r="G43" s="72" t="e">
        <f t="shared" si="0"/>
        <v>#DIV/0!</v>
      </c>
      <c r="H43" s="7"/>
    </row>
    <row r="44" spans="1:8" ht="20.25" customHeight="1">
      <c r="A44" s="53" t="s">
        <v>4</v>
      </c>
      <c r="B44" s="54"/>
      <c r="C44" s="55">
        <f>C46+C49+C52+C56+C58+C60</f>
        <v>14601.000000000002</v>
      </c>
      <c r="D44" s="55">
        <f>D46+D49+D52+D56+D58+D60</f>
        <v>105239.5</v>
      </c>
      <c r="E44" s="55">
        <f>E46+E49+E52+E56+E58+E60</f>
        <v>18427.5</v>
      </c>
      <c r="F44" s="84">
        <f t="shared" si="3"/>
        <v>17.510060386071768</v>
      </c>
      <c r="G44" s="39">
        <f t="shared" si="0"/>
        <v>126.20710910211628</v>
      </c>
    </row>
    <row r="45" spans="1:8" ht="15.75" customHeight="1">
      <c r="A45" s="56" t="s">
        <v>3</v>
      </c>
      <c r="B45" s="57"/>
      <c r="C45" s="55"/>
      <c r="D45" s="55"/>
      <c r="E45" s="55"/>
      <c r="F45" s="84"/>
      <c r="G45" s="39"/>
    </row>
    <row r="46" spans="1:8" ht="21.75" customHeight="1">
      <c r="A46" s="56" t="s">
        <v>5</v>
      </c>
      <c r="B46" s="60" t="s">
        <v>6</v>
      </c>
      <c r="C46" s="59">
        <f t="shared" ref="C46" si="4">C47+C48</f>
        <v>3159.6</v>
      </c>
      <c r="D46" s="77">
        <f t="shared" ref="D46:E46" si="5">D47+D48</f>
        <v>9132</v>
      </c>
      <c r="E46" s="77">
        <f t="shared" si="5"/>
        <v>3703.7</v>
      </c>
      <c r="F46" s="84">
        <f t="shared" si="3"/>
        <v>40.557380639509418</v>
      </c>
      <c r="G46" s="39">
        <f t="shared" si="0"/>
        <v>117.22053424484112</v>
      </c>
    </row>
    <row r="47" spans="1:8" ht="15.75" customHeight="1">
      <c r="A47" s="56" t="s">
        <v>60</v>
      </c>
      <c r="B47" s="60" t="s">
        <v>61</v>
      </c>
      <c r="C47" s="59">
        <v>0</v>
      </c>
      <c r="D47" s="77">
        <v>10</v>
      </c>
      <c r="E47" s="77">
        <v>0</v>
      </c>
      <c r="F47" s="84">
        <f t="shared" si="3"/>
        <v>0</v>
      </c>
      <c r="G47" s="39">
        <v>0</v>
      </c>
    </row>
    <row r="48" spans="1:8" ht="18" customHeight="1">
      <c r="A48" s="56" t="s">
        <v>7</v>
      </c>
      <c r="B48" s="60" t="s">
        <v>8</v>
      </c>
      <c r="C48" s="59">
        <v>3159.6</v>
      </c>
      <c r="D48" s="77">
        <v>9122</v>
      </c>
      <c r="E48" s="77">
        <v>3703.7</v>
      </c>
      <c r="F48" s="84">
        <f t="shared" si="3"/>
        <v>40.601841701381275</v>
      </c>
      <c r="G48" s="39">
        <f t="shared" si="0"/>
        <v>117.22053424484112</v>
      </c>
    </row>
    <row r="49" spans="1:15" ht="16.5" customHeight="1">
      <c r="A49" s="56" t="s">
        <v>9</v>
      </c>
      <c r="B49" s="60" t="s">
        <v>10</v>
      </c>
      <c r="C49" s="59">
        <f t="shared" ref="C49" si="6">C50+C51</f>
        <v>1562</v>
      </c>
      <c r="D49" s="77">
        <f t="shared" ref="D49:E49" si="7">D50+D51</f>
        <v>13544.6</v>
      </c>
      <c r="E49" s="77">
        <f t="shared" si="7"/>
        <v>1235.2</v>
      </c>
      <c r="F49" s="84">
        <f t="shared" si="3"/>
        <v>9.1195014987522711</v>
      </c>
      <c r="G49" s="39">
        <f t="shared" si="0"/>
        <v>79.078104993597947</v>
      </c>
      <c r="H49" s="7"/>
    </row>
    <row r="50" spans="1:15" ht="17.25" customHeight="1">
      <c r="A50" s="56" t="s">
        <v>11</v>
      </c>
      <c r="B50" s="60" t="s">
        <v>12</v>
      </c>
      <c r="C50" s="59">
        <v>1232</v>
      </c>
      <c r="D50" s="77">
        <v>13410.6</v>
      </c>
      <c r="E50" s="77">
        <v>1235.2</v>
      </c>
      <c r="F50" s="84">
        <f t="shared" si="3"/>
        <v>9.2106244314199213</v>
      </c>
      <c r="G50" s="39">
        <f t="shared" si="0"/>
        <v>100.25974025974027</v>
      </c>
    </row>
    <row r="51" spans="1:15" ht="27.75" customHeight="1">
      <c r="A51" s="56" t="s">
        <v>13</v>
      </c>
      <c r="B51" s="60" t="s">
        <v>14</v>
      </c>
      <c r="C51" s="59">
        <v>330</v>
      </c>
      <c r="D51" s="77">
        <v>134</v>
      </c>
      <c r="E51" s="77">
        <v>0</v>
      </c>
      <c r="F51" s="84">
        <f t="shared" si="3"/>
        <v>0</v>
      </c>
      <c r="G51" s="39">
        <f t="shared" si="0"/>
        <v>0</v>
      </c>
    </row>
    <row r="52" spans="1:15" ht="17.25" customHeight="1">
      <c r="A52" s="56" t="s">
        <v>15</v>
      </c>
      <c r="B52" s="60" t="s">
        <v>16</v>
      </c>
      <c r="C52" s="59">
        <f>C53+C55+C54</f>
        <v>2286.1999999999998</v>
      </c>
      <c r="D52" s="77">
        <f t="shared" ref="D52:E52" si="8">D53+D55+D54</f>
        <v>65152.6</v>
      </c>
      <c r="E52" s="77">
        <f t="shared" si="8"/>
        <v>5484.4</v>
      </c>
      <c r="F52" s="84">
        <f t="shared" si="3"/>
        <v>8.4177761133093689</v>
      </c>
      <c r="G52" s="39" t="s">
        <v>116</v>
      </c>
      <c r="H52" s="7"/>
    </row>
    <row r="53" spans="1:15" ht="16.5" customHeight="1">
      <c r="A53" s="56" t="s">
        <v>17</v>
      </c>
      <c r="B53" s="60" t="s">
        <v>18</v>
      </c>
      <c r="C53" s="59">
        <v>10.7</v>
      </c>
      <c r="D53" s="77">
        <v>21.5</v>
      </c>
      <c r="E53" s="77">
        <v>9.1999999999999993</v>
      </c>
      <c r="F53" s="84">
        <f t="shared" si="3"/>
        <v>42.790697674418603</v>
      </c>
      <c r="G53" s="39">
        <f t="shared" si="0"/>
        <v>85.981308411214954</v>
      </c>
      <c r="H53" s="7"/>
    </row>
    <row r="54" spans="1:15" s="20" customFormat="1" ht="16.5" customHeight="1">
      <c r="A54" s="56" t="s">
        <v>115</v>
      </c>
      <c r="B54" s="60" t="s">
        <v>114</v>
      </c>
      <c r="C54" s="59">
        <v>0</v>
      </c>
      <c r="D54" s="77">
        <v>955.2</v>
      </c>
      <c r="E54" s="77">
        <v>955.2</v>
      </c>
      <c r="F54" s="84">
        <f t="shared" si="3"/>
        <v>100</v>
      </c>
      <c r="G54" s="39">
        <v>0</v>
      </c>
      <c r="H54" s="7"/>
    </row>
    <row r="55" spans="1:15" ht="15.75" customHeight="1">
      <c r="A55" s="56" t="s">
        <v>19</v>
      </c>
      <c r="B55" s="60" t="s">
        <v>20</v>
      </c>
      <c r="C55" s="59">
        <v>2275.5</v>
      </c>
      <c r="D55" s="77">
        <v>64175.9</v>
      </c>
      <c r="E55" s="77">
        <v>4520</v>
      </c>
      <c r="F55" s="84">
        <f t="shared" si="3"/>
        <v>7.0431423634105634</v>
      </c>
      <c r="G55" s="39">
        <f t="shared" si="0"/>
        <v>198.63766205229621</v>
      </c>
      <c r="H55" s="7"/>
    </row>
    <row r="56" spans="1:15" ht="15" customHeight="1">
      <c r="A56" s="56" t="s">
        <v>76</v>
      </c>
      <c r="B56" s="60" t="s">
        <v>21</v>
      </c>
      <c r="C56" s="59">
        <f>C57</f>
        <v>7593.1</v>
      </c>
      <c r="D56" s="77">
        <f t="shared" ref="D56" si="9">D57</f>
        <v>16770.3</v>
      </c>
      <c r="E56" s="77">
        <f>E57</f>
        <v>8004.2</v>
      </c>
      <c r="F56" s="84">
        <f t="shared" si="3"/>
        <v>47.728424655492155</v>
      </c>
      <c r="G56" s="39">
        <f t="shared" si="0"/>
        <v>105.41412598280016</v>
      </c>
      <c r="H56" s="7"/>
    </row>
    <row r="57" spans="1:15" ht="16.5" customHeight="1">
      <c r="A57" s="56" t="s">
        <v>22</v>
      </c>
      <c r="B57" s="60" t="s">
        <v>23</v>
      </c>
      <c r="C57" s="59">
        <v>7593.1</v>
      </c>
      <c r="D57" s="77">
        <v>16770.3</v>
      </c>
      <c r="E57" s="77">
        <v>8004.2</v>
      </c>
      <c r="F57" s="84">
        <f t="shared" si="3"/>
        <v>47.728424655492155</v>
      </c>
      <c r="G57" s="39">
        <f t="shared" si="0"/>
        <v>105.41412598280016</v>
      </c>
      <c r="H57" s="7"/>
      <c r="O57" s="4"/>
    </row>
    <row r="58" spans="1:15" ht="28.5" customHeight="1">
      <c r="A58" s="62" t="s">
        <v>92</v>
      </c>
      <c r="B58" s="60" t="s">
        <v>94</v>
      </c>
      <c r="C58" s="59">
        <f t="shared" ref="C58:E60" si="10">C59</f>
        <v>0.1</v>
      </c>
      <c r="D58" s="77">
        <v>0</v>
      </c>
      <c r="E58" s="77">
        <v>0</v>
      </c>
      <c r="F58" s="84">
        <v>0</v>
      </c>
      <c r="G58" s="39">
        <f t="shared" si="0"/>
        <v>0</v>
      </c>
      <c r="H58" s="7"/>
      <c r="O58" s="4"/>
    </row>
    <row r="59" spans="1:15" ht="29.25" customHeight="1">
      <c r="A59" s="62" t="s">
        <v>93</v>
      </c>
      <c r="B59" s="60" t="s">
        <v>91</v>
      </c>
      <c r="C59" s="59">
        <v>0.1</v>
      </c>
      <c r="D59" s="77">
        <v>0</v>
      </c>
      <c r="E59" s="77">
        <v>0</v>
      </c>
      <c r="F59" s="84">
        <v>0</v>
      </c>
      <c r="G59" s="39">
        <f t="shared" si="0"/>
        <v>0</v>
      </c>
      <c r="H59" s="7"/>
      <c r="O59" s="4"/>
    </row>
    <row r="60" spans="1:15" s="20" customFormat="1" ht="38.25" customHeight="1">
      <c r="A60" s="71" t="s">
        <v>103</v>
      </c>
      <c r="B60" s="60" t="s">
        <v>105</v>
      </c>
      <c r="C60" s="59">
        <f t="shared" si="10"/>
        <v>0</v>
      </c>
      <c r="D60" s="77">
        <f>D61</f>
        <v>640</v>
      </c>
      <c r="E60" s="77">
        <f t="shared" si="10"/>
        <v>0</v>
      </c>
      <c r="F60" s="84">
        <f t="shared" si="3"/>
        <v>0</v>
      </c>
      <c r="G60" s="39">
        <v>0</v>
      </c>
      <c r="H60" s="7"/>
      <c r="O60" s="21"/>
    </row>
    <row r="61" spans="1:15" s="20" customFormat="1" ht="27.75" customHeight="1">
      <c r="A61" s="71" t="s">
        <v>104</v>
      </c>
      <c r="B61" s="60" t="s">
        <v>106</v>
      </c>
      <c r="C61" s="59">
        <v>0</v>
      </c>
      <c r="D61" s="77">
        <v>640</v>
      </c>
      <c r="E61" s="77">
        <v>0</v>
      </c>
      <c r="F61" s="84">
        <f t="shared" si="3"/>
        <v>0</v>
      </c>
      <c r="G61" s="39">
        <v>0</v>
      </c>
      <c r="H61" s="7"/>
      <c r="O61" s="21"/>
    </row>
    <row r="62" spans="1:15" ht="33.75" customHeight="1">
      <c r="A62" s="63" t="s">
        <v>24</v>
      </c>
      <c r="B62" s="54"/>
      <c r="C62" s="59">
        <f>C5-C44</f>
        <v>-1429.2000000000007</v>
      </c>
      <c r="D62" s="77">
        <f>D5-D44</f>
        <v>-2905.3000000000029</v>
      </c>
      <c r="E62" s="77">
        <f>E5-E44</f>
        <v>-145.29999999999927</v>
      </c>
      <c r="F62" s="84"/>
      <c r="G62" s="39"/>
      <c r="H62" s="3"/>
      <c r="O62" s="4"/>
    </row>
    <row r="63" spans="1:15" ht="19.5" customHeight="1">
      <c r="A63" s="64" t="s">
        <v>25</v>
      </c>
      <c r="B63" s="65"/>
      <c r="C63" s="58">
        <f>C64+C68</f>
        <v>1429.2000000000007</v>
      </c>
      <c r="D63" s="58">
        <f>D64+D68</f>
        <v>2905.3000000000029</v>
      </c>
      <c r="E63" s="58">
        <f>E64+E68</f>
        <v>145.29999999999927</v>
      </c>
      <c r="F63" s="84"/>
      <c r="G63" s="39"/>
      <c r="H63" s="3"/>
    </row>
    <row r="64" spans="1:15" ht="44.25" customHeight="1">
      <c r="A64" s="66" t="s">
        <v>95</v>
      </c>
      <c r="B64" s="67" t="s">
        <v>96</v>
      </c>
      <c r="C64" s="61">
        <v>1500</v>
      </c>
      <c r="D64" s="61">
        <f>D65</f>
        <v>0</v>
      </c>
      <c r="E64" s="61">
        <f>E65</f>
        <v>0</v>
      </c>
      <c r="F64" s="81"/>
      <c r="G64" s="82"/>
      <c r="H64" s="3"/>
    </row>
    <row r="65" spans="1:8" ht="50.25" customHeight="1">
      <c r="A65" s="66" t="s">
        <v>97</v>
      </c>
      <c r="B65" s="67" t="s">
        <v>98</v>
      </c>
      <c r="C65" s="61">
        <v>1500</v>
      </c>
      <c r="D65" s="61">
        <f>D66+D67</f>
        <v>0</v>
      </c>
      <c r="E65" s="61">
        <f>E66+E67</f>
        <v>0</v>
      </c>
      <c r="F65" s="81"/>
      <c r="G65" s="82"/>
      <c r="H65" s="3"/>
    </row>
    <row r="66" spans="1:8" ht="64.5" customHeight="1">
      <c r="A66" s="66" t="s">
        <v>107</v>
      </c>
      <c r="B66" s="67" t="s">
        <v>99</v>
      </c>
      <c r="C66" s="61">
        <v>2500</v>
      </c>
      <c r="D66" s="61">
        <v>0</v>
      </c>
      <c r="E66" s="61">
        <v>0</v>
      </c>
      <c r="F66" s="81"/>
      <c r="G66" s="82"/>
      <c r="H66" s="3"/>
    </row>
    <row r="67" spans="1:8" ht="66.75" customHeight="1">
      <c r="A67" s="66" t="s">
        <v>108</v>
      </c>
      <c r="B67" s="67" t="s">
        <v>100</v>
      </c>
      <c r="C67" s="61">
        <v>-1000</v>
      </c>
      <c r="D67" s="61">
        <v>0</v>
      </c>
      <c r="E67" s="61">
        <v>0</v>
      </c>
      <c r="F67" s="81"/>
      <c r="G67" s="82"/>
      <c r="H67" s="3"/>
    </row>
    <row r="68" spans="1:8" ht="30.75" customHeight="1">
      <c r="A68" s="56" t="s">
        <v>26</v>
      </c>
      <c r="B68" s="68" t="s">
        <v>27</v>
      </c>
      <c r="C68" s="77">
        <f>C69+C70</f>
        <v>-70.799999999999272</v>
      </c>
      <c r="D68" s="77">
        <f>D69+D70</f>
        <v>2905.3000000000029</v>
      </c>
      <c r="E68" s="77">
        <f>E69+E70</f>
        <v>145.29999999999927</v>
      </c>
      <c r="F68" s="83"/>
      <c r="G68" s="83"/>
    </row>
    <row r="69" spans="1:8" ht="32.25" customHeight="1">
      <c r="A69" s="56" t="s">
        <v>28</v>
      </c>
      <c r="B69" s="68" t="s">
        <v>29</v>
      </c>
      <c r="C69" s="77">
        <v>-17995.7</v>
      </c>
      <c r="D69" s="77">
        <v>-102334.2</v>
      </c>
      <c r="E69" s="77">
        <v>-18527.900000000001</v>
      </c>
      <c r="F69" s="83"/>
      <c r="G69" s="83"/>
    </row>
    <row r="70" spans="1:8" ht="34.5" customHeight="1">
      <c r="A70" s="56" t="s">
        <v>30</v>
      </c>
      <c r="B70" s="68" t="s">
        <v>31</v>
      </c>
      <c r="C70" s="77">
        <v>17924.900000000001</v>
      </c>
      <c r="D70" s="77">
        <v>105239.5</v>
      </c>
      <c r="E70" s="77">
        <v>18673.2</v>
      </c>
      <c r="F70" s="83"/>
      <c r="G70" s="83"/>
    </row>
    <row r="71" spans="1:8">
      <c r="A71" s="16"/>
      <c r="B71" s="16"/>
      <c r="C71" s="16"/>
      <c r="D71" s="16"/>
      <c r="E71" s="16"/>
      <c r="F71" s="16"/>
      <c r="G71" s="16"/>
    </row>
    <row r="72" spans="1:8" hidden="1">
      <c r="A72" s="16"/>
      <c r="B72" s="16"/>
      <c r="C72" s="16"/>
      <c r="D72" s="16"/>
      <c r="E72" s="16"/>
      <c r="F72" s="16"/>
      <c r="G72" s="16"/>
    </row>
    <row r="73" spans="1:8" ht="2.25" customHeight="1">
      <c r="A73" s="16"/>
      <c r="B73" s="16"/>
      <c r="C73" s="16"/>
      <c r="D73" s="16"/>
      <c r="E73" s="16"/>
      <c r="F73" s="16"/>
      <c r="G73" s="16"/>
    </row>
    <row r="74" spans="1:8">
      <c r="A74" s="87"/>
      <c r="B74" s="87"/>
      <c r="C74" s="87"/>
      <c r="D74" s="87"/>
      <c r="E74" s="87"/>
      <c r="F74" s="87"/>
      <c r="G74" s="87"/>
    </row>
  </sheetData>
  <mergeCells count="3">
    <mergeCell ref="A74:G74"/>
    <mergeCell ref="A2:G2"/>
    <mergeCell ref="A18:A19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>
      <selection activeCell="A9" sqref="A9:G9"/>
    </sheetView>
  </sheetViews>
  <sheetFormatPr defaultRowHeight="15"/>
  <cols>
    <col min="1" max="1" width="25.140625" style="1" customWidth="1"/>
    <col min="2" max="2" width="17.140625" style="1" customWidth="1"/>
    <col min="3" max="3" width="14.140625" style="1" customWidth="1"/>
    <col min="4" max="4" width="16.85546875" style="1" customWidth="1"/>
    <col min="5" max="5" width="13" style="1" customWidth="1"/>
    <col min="6" max="6" width="14.28515625" style="1" customWidth="1"/>
    <col min="7" max="7" width="13.7109375" style="1" customWidth="1"/>
    <col min="8" max="16384" width="9.140625" style="1"/>
  </cols>
  <sheetData>
    <row r="1" spans="1:7">
      <c r="A1" s="10"/>
      <c r="B1" s="10"/>
      <c r="C1" s="10"/>
      <c r="D1" s="10"/>
      <c r="E1" s="10"/>
      <c r="F1" s="10"/>
      <c r="G1" s="10"/>
    </row>
    <row r="2" spans="1:7" ht="96" customHeight="1">
      <c r="A2" s="88" t="s">
        <v>138</v>
      </c>
      <c r="B2" s="89"/>
      <c r="C2" s="89"/>
      <c r="D2" s="89"/>
      <c r="E2" s="89"/>
      <c r="F2" s="89"/>
      <c r="G2" s="89"/>
    </row>
    <row r="3" spans="1:7">
      <c r="A3" s="10"/>
      <c r="B3" s="10"/>
      <c r="C3" s="10"/>
      <c r="D3" s="10"/>
      <c r="E3" s="10"/>
      <c r="F3" s="10"/>
      <c r="G3" s="11"/>
    </row>
    <row r="4" spans="1:7" ht="94.5" customHeight="1">
      <c r="A4" s="12" t="s">
        <v>32</v>
      </c>
      <c r="B4" s="12" t="s">
        <v>33</v>
      </c>
      <c r="C4" s="74" t="s">
        <v>139</v>
      </c>
      <c r="D4" s="74" t="s">
        <v>140</v>
      </c>
      <c r="E4" s="74" t="s">
        <v>141</v>
      </c>
      <c r="F4" s="12" t="s">
        <v>126</v>
      </c>
      <c r="G4" s="12" t="s">
        <v>113</v>
      </c>
    </row>
    <row r="5" spans="1:7" ht="56.25" customHeight="1">
      <c r="A5" s="17" t="s">
        <v>34</v>
      </c>
      <c r="B5" s="18">
        <v>40.299999999999997</v>
      </c>
      <c r="C5" s="80">
        <v>8650.7999999999993</v>
      </c>
      <c r="D5" s="19">
        <v>19998.2</v>
      </c>
      <c r="E5" s="19">
        <v>7252.7</v>
      </c>
      <c r="F5" s="19">
        <f>E5/D5*100</f>
        <v>36.266764008760788</v>
      </c>
      <c r="G5" s="19">
        <f>E5/C5*100</f>
        <v>83.838488925879702</v>
      </c>
    </row>
    <row r="6" spans="1:7">
      <c r="A6" s="10"/>
      <c r="B6" s="10"/>
      <c r="C6" s="10"/>
      <c r="D6" s="10"/>
      <c r="E6" s="10"/>
      <c r="F6" s="10"/>
      <c r="G6" s="10"/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0"/>
      <c r="C8" s="10"/>
      <c r="D8" s="10"/>
      <c r="E8" s="10"/>
      <c r="F8" s="10"/>
      <c r="G8" s="10"/>
    </row>
    <row r="9" spans="1:7">
      <c r="A9" s="89"/>
      <c r="B9" s="89"/>
      <c r="C9" s="89"/>
      <c r="D9" s="89"/>
      <c r="E9" s="89"/>
      <c r="F9" s="89"/>
      <c r="G9" s="89"/>
    </row>
    <row r="10" spans="1:7">
      <c r="A10" s="10"/>
      <c r="B10" s="10"/>
      <c r="C10" s="10"/>
      <c r="D10" s="10"/>
      <c r="E10" s="10"/>
      <c r="F10" s="10"/>
      <c r="G10" s="10"/>
    </row>
    <row r="11" spans="1:7">
      <c r="A11" s="10"/>
      <c r="B11" s="10"/>
      <c r="C11" s="10"/>
      <c r="D11" s="10"/>
      <c r="E11" s="10"/>
      <c r="F11" s="10"/>
      <c r="G11" s="10"/>
    </row>
    <row r="12" spans="1:7">
      <c r="A12" s="10"/>
      <c r="B12" s="10"/>
      <c r="C12" s="10"/>
      <c r="D12" s="10"/>
      <c r="E12" s="10"/>
      <c r="F12" s="10"/>
      <c r="G12" s="10"/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0"/>
      <c r="C14" s="10"/>
      <c r="D14" s="10"/>
      <c r="E14" s="10"/>
      <c r="F14" s="10"/>
      <c r="G14" s="10"/>
    </row>
  </sheetData>
  <mergeCells count="2">
    <mergeCell ref="A2:G2"/>
    <mergeCell ref="A9:G9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2"/>
  <sheetViews>
    <sheetView tabSelected="1" topLeftCell="A4" zoomScale="90" zoomScaleNormal="90" workbookViewId="0">
      <selection activeCell="A20" sqref="A20:F20"/>
    </sheetView>
  </sheetViews>
  <sheetFormatPr defaultRowHeight="15"/>
  <cols>
    <col min="1" max="1" width="39.8554687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2.85546875" style="1" customWidth="1"/>
    <col min="6" max="6" width="13.5703125" style="1" customWidth="1"/>
    <col min="7" max="16384" width="9.140625" style="1"/>
  </cols>
  <sheetData>
    <row r="1" spans="1:7">
      <c r="A1" s="10"/>
      <c r="B1" s="10"/>
      <c r="C1" s="10"/>
      <c r="D1" s="10"/>
      <c r="E1" s="10"/>
      <c r="F1" s="10"/>
    </row>
    <row r="2" spans="1:7" ht="96" customHeight="1">
      <c r="A2" s="88" t="s">
        <v>142</v>
      </c>
      <c r="B2" s="89"/>
      <c r="C2" s="89"/>
      <c r="D2" s="89"/>
      <c r="E2" s="89"/>
      <c r="F2" s="89"/>
    </row>
    <row r="3" spans="1:7">
      <c r="A3" s="10"/>
      <c r="B3" s="10"/>
      <c r="C3" s="10"/>
      <c r="D3" s="10"/>
      <c r="E3" s="10"/>
      <c r="F3" s="11"/>
    </row>
    <row r="4" spans="1:7" ht="75.75" customHeight="1">
      <c r="A4" s="12" t="s">
        <v>58</v>
      </c>
      <c r="B4" s="78" t="s">
        <v>139</v>
      </c>
      <c r="C4" s="78" t="s">
        <v>140</v>
      </c>
      <c r="D4" s="78" t="s">
        <v>141</v>
      </c>
      <c r="E4" s="12" t="s">
        <v>102</v>
      </c>
      <c r="F4" s="12" t="s">
        <v>101</v>
      </c>
    </row>
    <row r="5" spans="1:7" ht="75.75" customHeight="1">
      <c r="A5" s="23" t="s">
        <v>73</v>
      </c>
      <c r="B5" s="13">
        <v>4.4000000000000004</v>
      </c>
      <c r="C5" s="75">
        <v>2</v>
      </c>
      <c r="D5" s="75">
        <v>0</v>
      </c>
      <c r="E5" s="75">
        <f t="shared" ref="E5:E16" si="0">D5/C5*100</f>
        <v>0</v>
      </c>
      <c r="F5" s="75">
        <f t="shared" ref="F5:F16" si="1">D5/B5*100</f>
        <v>0</v>
      </c>
    </row>
    <row r="6" spans="1:7" ht="69.75" customHeight="1">
      <c r="A6" s="24" t="s">
        <v>74</v>
      </c>
      <c r="B6" s="13">
        <v>0</v>
      </c>
      <c r="C6" s="75">
        <v>2</v>
      </c>
      <c r="D6" s="75">
        <v>0</v>
      </c>
      <c r="E6" s="75">
        <f t="shared" si="0"/>
        <v>0</v>
      </c>
      <c r="F6" s="75">
        <v>0</v>
      </c>
    </row>
    <row r="7" spans="1:7" ht="69.75" customHeight="1">
      <c r="A7" s="25" t="s">
        <v>62</v>
      </c>
      <c r="B7" s="13">
        <v>1001.4</v>
      </c>
      <c r="C7" s="75">
        <v>10736.4</v>
      </c>
      <c r="D7" s="75">
        <v>2920.6</v>
      </c>
      <c r="E7" s="75">
        <f t="shared" si="0"/>
        <v>27.202786781416489</v>
      </c>
      <c r="F7" s="75" t="s">
        <v>147</v>
      </c>
    </row>
    <row r="8" spans="1:7" s="5" customFormat="1" ht="100.5" customHeight="1">
      <c r="A8" s="26" t="s">
        <v>111</v>
      </c>
      <c r="B8" s="13">
        <v>0</v>
      </c>
      <c r="C8" s="75">
        <v>130</v>
      </c>
      <c r="D8" s="75">
        <v>0</v>
      </c>
      <c r="E8" s="75">
        <f t="shared" si="0"/>
        <v>0</v>
      </c>
      <c r="F8" s="75">
        <v>0</v>
      </c>
      <c r="G8" s="8"/>
    </row>
    <row r="9" spans="1:7" ht="81" customHeight="1">
      <c r="A9" s="27" t="s">
        <v>110</v>
      </c>
      <c r="B9" s="13">
        <v>1232</v>
      </c>
      <c r="C9" s="75">
        <v>13410.6</v>
      </c>
      <c r="D9" s="75">
        <v>1235.2</v>
      </c>
      <c r="E9" s="75">
        <f t="shared" si="0"/>
        <v>9.2106244314199213</v>
      </c>
      <c r="F9" s="75">
        <f t="shared" si="1"/>
        <v>100.25974025974027</v>
      </c>
    </row>
    <row r="10" spans="1:7" s="6" customFormat="1" ht="99" customHeight="1">
      <c r="A10" s="28" t="s">
        <v>75</v>
      </c>
      <c r="B10" s="13">
        <v>0</v>
      </c>
      <c r="C10" s="75">
        <v>84</v>
      </c>
      <c r="D10" s="75">
        <v>0</v>
      </c>
      <c r="E10" s="75">
        <f t="shared" si="0"/>
        <v>0</v>
      </c>
      <c r="F10" s="75">
        <v>0</v>
      </c>
    </row>
    <row r="11" spans="1:7" ht="86.25" customHeight="1">
      <c r="A11" s="29" t="s">
        <v>77</v>
      </c>
      <c r="B11" s="13">
        <v>0</v>
      </c>
      <c r="C11" s="75">
        <v>51000</v>
      </c>
      <c r="D11" s="75">
        <v>267</v>
      </c>
      <c r="E11" s="75">
        <f t="shared" si="0"/>
        <v>0.5235294117647058</v>
      </c>
      <c r="F11" s="75">
        <v>0</v>
      </c>
    </row>
    <row r="12" spans="1:7" ht="67.5" hidden="1" customHeight="1">
      <c r="A12" s="22" t="s">
        <v>72</v>
      </c>
      <c r="B12" s="13">
        <v>0</v>
      </c>
      <c r="C12" s="79">
        <v>0</v>
      </c>
      <c r="D12" s="79">
        <v>0</v>
      </c>
      <c r="E12" s="75" t="e">
        <f t="shared" si="0"/>
        <v>#DIV/0!</v>
      </c>
      <c r="F12" s="75" t="e">
        <f t="shared" si="1"/>
        <v>#DIV/0!</v>
      </c>
    </row>
    <row r="13" spans="1:7" s="6" customFormat="1" ht="67.5" customHeight="1">
      <c r="A13" s="22" t="s">
        <v>109</v>
      </c>
      <c r="B13" s="13">
        <v>6829.2</v>
      </c>
      <c r="C13" s="75">
        <v>16770.3</v>
      </c>
      <c r="D13" s="75">
        <v>8004.2</v>
      </c>
      <c r="E13" s="75">
        <f t="shared" si="0"/>
        <v>47.728424655492155</v>
      </c>
      <c r="F13" s="75">
        <f t="shared" si="1"/>
        <v>117.20552919814912</v>
      </c>
    </row>
    <row r="14" spans="1:7" s="6" customFormat="1" ht="90" customHeight="1">
      <c r="A14" s="22" t="s">
        <v>127</v>
      </c>
      <c r="B14" s="13">
        <v>0</v>
      </c>
      <c r="C14" s="75">
        <v>55</v>
      </c>
      <c r="D14" s="75">
        <v>0</v>
      </c>
      <c r="E14" s="75">
        <f t="shared" si="0"/>
        <v>0</v>
      </c>
      <c r="F14" s="75">
        <v>0</v>
      </c>
    </row>
    <row r="15" spans="1:7" s="6" customFormat="1" ht="80.25" customHeight="1">
      <c r="A15" s="22" t="s">
        <v>146</v>
      </c>
      <c r="B15" s="75">
        <v>0</v>
      </c>
      <c r="C15" s="75">
        <v>955.2</v>
      </c>
      <c r="D15" s="75">
        <v>955.2</v>
      </c>
      <c r="E15" s="75">
        <f t="shared" si="0"/>
        <v>100</v>
      </c>
      <c r="F15" s="75">
        <v>0</v>
      </c>
    </row>
    <row r="16" spans="1:7" ht="27" customHeight="1">
      <c r="A16" s="14" t="s">
        <v>59</v>
      </c>
      <c r="B16" s="15">
        <f>SUM(B5:B15)</f>
        <v>9067</v>
      </c>
      <c r="C16" s="39">
        <f>SUM(C5:C15)</f>
        <v>93145.5</v>
      </c>
      <c r="D16" s="39">
        <f>SUM(D5:D15)</f>
        <v>13382.2</v>
      </c>
      <c r="E16" s="39">
        <f t="shared" si="0"/>
        <v>14.366984985855463</v>
      </c>
      <c r="F16" s="39">
        <f t="shared" si="1"/>
        <v>147.59236792764975</v>
      </c>
      <c r="G16" s="9"/>
    </row>
    <row r="17" spans="1:6">
      <c r="A17" s="10"/>
      <c r="B17" s="10"/>
      <c r="C17" s="10"/>
      <c r="D17" s="10"/>
      <c r="E17" s="10"/>
      <c r="F17" s="10"/>
    </row>
    <row r="18" spans="1:6" ht="5.25" customHeight="1">
      <c r="A18" s="10"/>
      <c r="B18" s="10"/>
      <c r="C18" s="10"/>
      <c r="D18" s="10"/>
      <c r="E18" s="10"/>
      <c r="F18" s="10"/>
    </row>
    <row r="19" spans="1:6" ht="8.25" customHeight="1">
      <c r="A19" s="10"/>
      <c r="B19" s="10"/>
      <c r="C19" s="10"/>
      <c r="D19" s="10"/>
      <c r="E19" s="10"/>
      <c r="F19" s="10"/>
    </row>
    <row r="20" spans="1:6">
      <c r="A20" s="89"/>
      <c r="B20" s="89"/>
      <c r="C20" s="89"/>
      <c r="D20" s="89"/>
      <c r="E20" s="89"/>
      <c r="F20" s="89"/>
    </row>
    <row r="21" spans="1:6">
      <c r="A21" s="10"/>
      <c r="B21" s="10"/>
      <c r="C21" s="10"/>
      <c r="D21" s="10"/>
      <c r="E21" s="10"/>
      <c r="F21" s="10"/>
    </row>
    <row r="22" spans="1:6">
      <c r="A22" s="10"/>
      <c r="B22" s="10"/>
      <c r="C22" s="10"/>
      <c r="D22" s="10"/>
      <c r="E22" s="10"/>
      <c r="F22" s="10"/>
    </row>
  </sheetData>
  <sortState ref="A5:F9">
    <sortCondition sortBy="cellColor" ref="F6" dxfId="0"/>
  </sortState>
  <mergeCells count="2">
    <mergeCell ref="A2:F2"/>
    <mergeCell ref="A20:F20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таблица 1</vt:lpstr>
      <vt:lpstr>таблица 2</vt:lpstr>
      <vt:lpstr>таблица 3</vt:lpstr>
      <vt:lpstr>'таблица 1'!_GoBack</vt:lpstr>
      <vt:lpstr>'таблица 3'!Область_печати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2024-07-12T06:09:47Z</cp:lastPrinted>
  <dcterms:created xsi:type="dcterms:W3CDTF">2017-04-17T10:25:39Z</dcterms:created>
  <dcterms:modified xsi:type="dcterms:W3CDTF">2024-07-12T07:14:54Z</dcterms:modified>
</cp:coreProperties>
</file>