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1'!$G$27</definedName>
    <definedName name="_xlnm.Print_Area" localSheetId="2">'таблица 3'!$A$2:$F$20</definedName>
  </definedNames>
  <calcPr calcId="125725"/>
</workbook>
</file>

<file path=xl/calcChain.xml><?xml version="1.0" encoding="utf-8"?>
<calcChain xmlns="http://schemas.openxmlformats.org/spreadsheetml/2006/main">
  <c r="F43" i="1"/>
  <c r="F44"/>
  <c r="F46"/>
  <c r="F47"/>
  <c r="F49"/>
  <c r="F50"/>
  <c r="F51"/>
  <c r="F53"/>
  <c r="F57"/>
  <c r="G9"/>
  <c r="G11"/>
  <c r="G13"/>
  <c r="G16"/>
  <c r="G19"/>
  <c r="G20"/>
  <c r="G21"/>
  <c r="G22"/>
  <c r="G24"/>
  <c r="G26"/>
  <c r="G29"/>
  <c r="G32"/>
  <c r="G33"/>
  <c r="G34"/>
  <c r="G35"/>
  <c r="G37"/>
  <c r="G38"/>
  <c r="G42"/>
  <c r="G44"/>
  <c r="G47"/>
  <c r="G49"/>
  <c r="G51"/>
  <c r="G53"/>
  <c r="G55"/>
  <c r="F9"/>
  <c r="F11"/>
  <c r="F13"/>
  <c r="F15"/>
  <c r="F16"/>
  <c r="F17"/>
  <c r="F19"/>
  <c r="F21"/>
  <c r="F24"/>
  <c r="F26"/>
  <c r="F29"/>
  <c r="F31"/>
  <c r="F32"/>
  <c r="F33"/>
  <c r="F34"/>
  <c r="F35"/>
  <c r="F36"/>
  <c r="F37"/>
  <c r="F5" i="3"/>
  <c r="E8"/>
  <c r="E9"/>
  <c r="E10"/>
  <c r="E11"/>
  <c r="E12"/>
  <c r="E13"/>
  <c r="E14"/>
  <c r="E15"/>
  <c r="E5"/>
  <c r="E6"/>
  <c r="E41" i="1"/>
  <c r="D48"/>
  <c r="D18"/>
  <c r="E18"/>
  <c r="E23"/>
  <c r="F23" s="1"/>
  <c r="E14"/>
  <c r="C14"/>
  <c r="D41"/>
  <c r="C41"/>
  <c r="C28"/>
  <c r="C27" s="1"/>
  <c r="C12"/>
  <c r="C18"/>
  <c r="C10"/>
  <c r="C8"/>
  <c r="F12" i="3"/>
  <c r="F13"/>
  <c r="D16"/>
  <c r="C16"/>
  <c r="B16"/>
  <c r="E30" i="1"/>
  <c r="G30" s="1"/>
  <c r="D30"/>
  <c r="D14"/>
  <c r="E12"/>
  <c r="D12"/>
  <c r="E10"/>
  <c r="G10" s="1"/>
  <c r="D10"/>
  <c r="E8"/>
  <c r="D8"/>
  <c r="C23"/>
  <c r="C30"/>
  <c r="E28"/>
  <c r="D28"/>
  <c r="F28" s="1"/>
  <c r="D23"/>
  <c r="E48"/>
  <c r="G48" s="1"/>
  <c r="C48"/>
  <c r="D56"/>
  <c r="C56"/>
  <c r="C54"/>
  <c r="G54" s="1"/>
  <c r="C52"/>
  <c r="C45"/>
  <c r="E7" i="3"/>
  <c r="E52" i="1"/>
  <c r="G52" s="1"/>
  <c r="E56"/>
  <c r="E61"/>
  <c r="E60" s="1"/>
  <c r="D61"/>
  <c r="D60" s="1"/>
  <c r="G41" l="1"/>
  <c r="G23"/>
  <c r="D7"/>
  <c r="F14"/>
  <c r="F56"/>
  <c r="G28"/>
  <c r="F8"/>
  <c r="F12"/>
  <c r="F41"/>
  <c r="G18"/>
  <c r="F48"/>
  <c r="F18"/>
  <c r="F10"/>
  <c r="G12"/>
  <c r="G8"/>
  <c r="F30"/>
  <c r="F16" i="3"/>
  <c r="E16"/>
  <c r="E27" i="1"/>
  <c r="E7"/>
  <c r="C7"/>
  <c r="C5" s="1"/>
  <c r="D27"/>
  <c r="C59"/>
  <c r="C39"/>
  <c r="D52"/>
  <c r="F52" s="1"/>
  <c r="D45"/>
  <c r="E45"/>
  <c r="D64"/>
  <c r="D59" s="1"/>
  <c r="F7" l="1"/>
  <c r="G7"/>
  <c r="F45"/>
  <c r="G45"/>
  <c r="F27"/>
  <c r="G27"/>
  <c r="E5"/>
  <c r="G5" s="1"/>
  <c r="D5"/>
  <c r="C58"/>
  <c r="E39"/>
  <c r="G39" s="1"/>
  <c r="D39"/>
  <c r="F39" l="1"/>
  <c r="F5"/>
  <c r="E64" l="1"/>
  <c r="E59" s="1"/>
  <c r="E58" l="1"/>
  <c r="D58" l="1"/>
  <c r="G5" i="2" l="1"/>
  <c r="F5"/>
</calcChain>
</file>

<file path=xl/sharedStrings.xml><?xml version="1.0" encoding="utf-8"?>
<sst xmlns="http://schemas.openxmlformats.org/spreadsheetml/2006/main" count="161" uniqueCount="152">
  <si>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</si>
  <si>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</si>
  <si>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</si>
  <si>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</si>
  <si>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</si>
  <si>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</si>
  <si>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</si>
  <si>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</si>
  <si>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</si>
  <si>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</si>
  <si>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</si>
  <si>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</si>
  <si>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</si>
  <si>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</si>
  <si>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</si>
  <si>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</si>
  <si>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</si>
  <si>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</si>
  <si>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</si>
  <si>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</si>
  <si>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</si>
  <si>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</si>
  <si>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</si>
  <si>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</si>
  <si>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</si>
  <si>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</si>
  <si>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</si>
  <si>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</si>
  <si>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</si>
  <si>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</si>
  <si>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</si>
  <si>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</si>
  <si>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</si>
  <si>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</si>
  <si>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</si>
  <si>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</si>
  <si>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</si>
  <si>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</si>
  <si>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</si>
  <si>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</si>
  <si>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</si>
  <si>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</si>
  <si>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</si>
  <si>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</si>
  <si>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</si>
  <si>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</si>
  <si>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</si>
  <si>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</si>
  <si>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</si>
  <si>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</si>
  <si>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</si>
  <si>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</si>
  <si>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</si>
  <si>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</si>
  <si>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</si>
  <si>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</si>
  <si>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</si>
  <si>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</si>
  <si>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</si>
  <si>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</si>
  <si>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</si>
  <si>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</si>
  <si>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</si>
  <si>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</si>
  <si>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</si>
  <si>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</si>
  <si>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</si>
  <si>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</si>
  <si>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</si>
  <si>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</si>
  <si>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</si>
  <si>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</si>
  <si>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</si>
  <si>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</si>
  <si>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</si>
  <si>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</si>
  <si>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</si>
  <si>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</si>
  <si>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</si>
  <si>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</si>
  <si>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</si>
  <si>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</si>
  <si>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</si>
  <si>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</si>
  <si>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</si>
  <si>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</si>
  <si>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</si>
  <si>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</si>
  <si>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</si>
  <si>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</si>
  <si>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</si>
  <si>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</si>
  <si>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</si>
  <si>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</si>
  <si>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</si>
  <si>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</si>
  <si>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</si>
  <si>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</si>
  <si>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</si>
  <si>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</si>
  <si>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</si>
  <si>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</si>
  <si>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</si>
  <si>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</si>
  <si>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</si>
  <si>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</si>
  <si>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</si>
  <si>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</si>
  <si>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</si>
  <si>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</si>
  <si>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</si>
  <si>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</si>
  <si>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</si>
  <si>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</si>
  <si>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</si>
  <si>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</si>
  <si>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</si>
  <si>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</si>
  <si>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</si>
  <si>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</si>
  <si>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</si>
  <si>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</si>
  <si>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% исполнения плана 2024 года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</si>
  <si>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</si>
  <si>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</si>
  <si>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</si>
  <si>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</si>
  <si>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</si>
  <si>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</si>
  <si>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субсидии бюджетам городских поселений</t>
  </si>
  <si>
    <t>св. 3,1 раза</t>
  </si>
  <si>
    <t>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</si>
  <si>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св. 2,9 раза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</si>
  <si>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октября 2024 года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</si>
  <si>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</si>
  <si>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</si>
  <si>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</si>
  <si>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октября 2024 г.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</si>
  <si>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</si>
  <si>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</si>
  <si>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</si>
  <si>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</si>
  <si>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</si>
  <si>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</si>
  <si>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Штрафы, санкции, возмещение ущерба</t>
  </si>
  <si>
    <t>11600000000000140</t>
  </si>
  <si>
    <t>св. 2,8 раза</t>
  </si>
  <si>
    <t>св. 2,1 раза</t>
  </si>
  <si>
    <t>св. 2,5 раза</t>
  </si>
  <si>
    <t>св. 4,6 раза</t>
  </si>
  <si>
    <t>св. 3,7 раза</t>
  </si>
  <si>
    <t>Дотации бюджетам субъектов Российской Федерации и муниципальных образований, в том числе: 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</si>
</sst>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;[Red]\-#,##0.0;0.0"/>
    <numFmt numFmtId="169" formatCode="0.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19" fillId="0" borderId="1" xfId="0" applyFont="1" applyBorder="1" applyAlignment="1">
      <alignment horizontal="center"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vertical="center" wrapText="1"/>
    </xf>
    <xf numFmtId="168" fontId="21" fillId="0" borderId="1" xfId="24" applyNumberFormat="1" applyFont="1" applyFill="1" applyBorder="1" applyAlignment="1" applyProtection="1">
      <protection hidden="1"/>
    </xf>
    <xf numFmtId="169" fontId="2" fillId="0" borderId="0" xfId="0" applyNumberFormat="1" applyFont="1"/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2" fillId="0" borderId="0" xfId="0" applyNumberFormat="1" applyFont="1"/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3" xfId="0" applyFont="1" applyBorder="1" applyAlignment="1">
      <alignment vertical="top" wrapText="1"/>
    </xf>
    <xf numFmtId="0" fontId="25" fillId="0" borderId="1" xfId="0" applyFont="1" applyFill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18" fillId="0" borderId="3" xfId="0" applyFont="1" applyFill="1" applyBorder="1" applyAlignment="1">
      <alignment vertical="top" wrapText="1"/>
    </xf>
  </cellXfs>
  <cellStyles count="174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0"/>
  <sheetViews>
    <sheetView tabSelected="1" topLeftCell="A57" zoomScale="90" zoomScaleNormal="90" workbookViewId="0">
      <selection activeCell="A17" sqref="A17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90" t="s">
        <v>133</v>
      </c>
      <c r="B2" s="91"/>
      <c r="C2" s="91"/>
      <c r="D2" s="91"/>
      <c r="E2" s="91"/>
      <c r="F2" s="91"/>
      <c r="G2" s="91"/>
    </row>
    <row r="3" spans="1:8">
      <c r="A3" s="28"/>
      <c r="B3" s="28"/>
      <c r="C3" s="28"/>
      <c r="D3" s="28"/>
      <c r="E3" s="28"/>
      <c r="F3" s="28"/>
      <c r="G3" s="29" t="s">
        <v>35</v>
      </c>
    </row>
    <row r="4" spans="1:8" ht="75.75" customHeight="1">
      <c r="A4" s="31" t="s">
        <v>0</v>
      </c>
      <c r="B4" s="31" t="s">
        <v>1</v>
      </c>
      <c r="C4" s="50" t="s">
        <v>134</v>
      </c>
      <c r="D4" s="50" t="s">
        <v>135</v>
      </c>
      <c r="E4" s="50" t="s">
        <v>136</v>
      </c>
      <c r="F4" s="30" t="s">
        <v>109</v>
      </c>
      <c r="G4" s="30" t="s">
        <v>110</v>
      </c>
    </row>
    <row r="5" spans="1:8">
      <c r="A5" s="32" t="s">
        <v>2</v>
      </c>
      <c r="B5" s="33"/>
      <c r="C5" s="63">
        <f>C7+C27</f>
        <v>32619.399999999998</v>
      </c>
      <c r="D5" s="71">
        <f>D7+D27</f>
        <v>100019.59999999999</v>
      </c>
      <c r="E5" s="71">
        <f>E7+E27</f>
        <v>42217</v>
      </c>
      <c r="F5" s="85">
        <f>E5/D5*100</f>
        <v>42.208727089490459</v>
      </c>
      <c r="G5" s="79">
        <f t="shared" ref="G5:G55" si="0">E5/C5*100</f>
        <v>129.4229814159672</v>
      </c>
      <c r="H5" s="7"/>
    </row>
    <row r="6" spans="1:8">
      <c r="A6" s="34" t="s">
        <v>3</v>
      </c>
      <c r="B6" s="35"/>
      <c r="C6" s="53"/>
      <c r="D6" s="70"/>
      <c r="E6" s="70"/>
      <c r="F6" s="86"/>
      <c r="G6" s="80"/>
      <c r="H6" s="7"/>
    </row>
    <row r="7" spans="1:8">
      <c r="A7" s="36" t="s">
        <v>37</v>
      </c>
      <c r="B7" s="37">
        <v>1E+16</v>
      </c>
      <c r="C7" s="53">
        <f>C8+C10+C12+C14+C18+C23+C26</f>
        <v>16172.8</v>
      </c>
      <c r="D7" s="70">
        <f>D8+D10+D12+D14+D18+D23+D26</f>
        <v>44129.299999999996</v>
      </c>
      <c r="E7" s="70">
        <f>E8+E10+E12+E14+E18+E23+E26+E25</f>
        <v>25178.599999999995</v>
      </c>
      <c r="F7" s="86">
        <f t="shared" ref="F7:F37" si="1">E7/D7*100</f>
        <v>57.056422830183116</v>
      </c>
      <c r="G7" s="80">
        <f t="shared" si="0"/>
        <v>155.6848535813217</v>
      </c>
      <c r="H7" s="7"/>
    </row>
    <row r="8" spans="1:8">
      <c r="A8" s="36" t="s">
        <v>38</v>
      </c>
      <c r="B8" s="37">
        <v>1.01E+16</v>
      </c>
      <c r="C8" s="53">
        <f>C9</f>
        <v>9256.7999999999993</v>
      </c>
      <c r="D8" s="70">
        <f>D9</f>
        <v>17075.8</v>
      </c>
      <c r="E8" s="70">
        <f>E9</f>
        <v>12323.1</v>
      </c>
      <c r="F8" s="86">
        <f t="shared" si="1"/>
        <v>72.167043418170749</v>
      </c>
      <c r="G8" s="80">
        <f t="shared" si="0"/>
        <v>133.12483795696139</v>
      </c>
      <c r="H8" s="27"/>
    </row>
    <row r="9" spans="1:8">
      <c r="A9" s="36" t="s">
        <v>39</v>
      </c>
      <c r="B9" s="38" t="s">
        <v>40</v>
      </c>
      <c r="C9" s="53">
        <v>9256.7999999999993</v>
      </c>
      <c r="D9" s="70">
        <v>17075.8</v>
      </c>
      <c r="E9" s="70">
        <v>12323.1</v>
      </c>
      <c r="F9" s="86">
        <f t="shared" si="1"/>
        <v>72.167043418170749</v>
      </c>
      <c r="G9" s="80">
        <f t="shared" si="0"/>
        <v>133.12483795696139</v>
      </c>
      <c r="H9" s="27"/>
    </row>
    <row r="10" spans="1:8" ht="38.25">
      <c r="A10" s="94" t="s">
        <v>119</v>
      </c>
      <c r="B10" s="38" t="s">
        <v>41</v>
      </c>
      <c r="C10" s="53">
        <f>C11</f>
        <v>2322.6</v>
      </c>
      <c r="D10" s="70">
        <f>D11</f>
        <v>3173.3</v>
      </c>
      <c r="E10" s="70">
        <f>E11</f>
        <v>2269</v>
      </c>
      <c r="F10" s="86">
        <f t="shared" si="1"/>
        <v>71.502851920713454</v>
      </c>
      <c r="G10" s="80">
        <f t="shared" si="0"/>
        <v>97.692241453543446</v>
      </c>
      <c r="H10" s="27"/>
    </row>
    <row r="11" spans="1:8" s="16" customFormat="1" ht="41.25" customHeight="1">
      <c r="A11" s="94" t="s">
        <v>121</v>
      </c>
      <c r="B11" s="38" t="s">
        <v>120</v>
      </c>
      <c r="C11" s="53">
        <v>2322.6</v>
      </c>
      <c r="D11" s="70">
        <v>3173.3</v>
      </c>
      <c r="E11" s="70">
        <v>2269</v>
      </c>
      <c r="F11" s="86">
        <f t="shared" si="1"/>
        <v>71.502851920713454</v>
      </c>
      <c r="G11" s="80">
        <f t="shared" si="0"/>
        <v>97.692241453543446</v>
      </c>
      <c r="H11" s="27"/>
    </row>
    <row r="12" spans="1:8">
      <c r="A12" s="36" t="s">
        <v>42</v>
      </c>
      <c r="B12" s="37">
        <v>1.05E+16</v>
      </c>
      <c r="C12" s="53">
        <f>C13</f>
        <v>886.9</v>
      </c>
      <c r="D12" s="70">
        <f>D13</f>
        <v>990</v>
      </c>
      <c r="E12" s="70">
        <f>E13</f>
        <v>981.2</v>
      </c>
      <c r="F12" s="86">
        <f t="shared" si="1"/>
        <v>99.111111111111114</v>
      </c>
      <c r="G12" s="80">
        <f t="shared" si="0"/>
        <v>110.63254030894127</v>
      </c>
      <c r="H12" s="27"/>
    </row>
    <row r="13" spans="1:8">
      <c r="A13" s="36" t="s">
        <v>43</v>
      </c>
      <c r="B13" s="37">
        <v>1.05030000100001E+16</v>
      </c>
      <c r="C13" s="53">
        <v>886.9</v>
      </c>
      <c r="D13" s="70">
        <v>990</v>
      </c>
      <c r="E13" s="70">
        <v>981.2</v>
      </c>
      <c r="F13" s="86">
        <f t="shared" si="1"/>
        <v>99.111111111111114</v>
      </c>
      <c r="G13" s="80">
        <f t="shared" si="0"/>
        <v>110.63254030894127</v>
      </c>
      <c r="H13" s="27"/>
    </row>
    <row r="14" spans="1:8">
      <c r="A14" s="93" t="s">
        <v>44</v>
      </c>
      <c r="B14" s="37">
        <v>1.06E+16</v>
      </c>
      <c r="C14" s="53">
        <f>C15+C16+C17</f>
        <v>2896.8</v>
      </c>
      <c r="D14" s="70">
        <f>D15+D16+D17</f>
        <v>21657</v>
      </c>
      <c r="E14" s="70">
        <f>E15+E16+E17</f>
        <v>9113.2000000000007</v>
      </c>
      <c r="F14" s="86">
        <f t="shared" si="1"/>
        <v>42.079697095627282</v>
      </c>
      <c r="G14" s="80" t="s">
        <v>130</v>
      </c>
      <c r="H14" s="27"/>
    </row>
    <row r="15" spans="1:8">
      <c r="A15" s="93" t="s">
        <v>45</v>
      </c>
      <c r="B15" s="38" t="s">
        <v>78</v>
      </c>
      <c r="C15" s="53">
        <v>1636.7</v>
      </c>
      <c r="D15" s="70">
        <v>7186</v>
      </c>
      <c r="E15" s="70">
        <v>3467.4</v>
      </c>
      <c r="F15" s="86">
        <f t="shared" si="1"/>
        <v>48.252156971889789</v>
      </c>
      <c r="G15" s="80" t="s">
        <v>147</v>
      </c>
      <c r="H15" s="27"/>
    </row>
    <row r="16" spans="1:8">
      <c r="A16" s="93" t="s">
        <v>46</v>
      </c>
      <c r="B16" s="38" t="s">
        <v>47</v>
      </c>
      <c r="C16" s="53">
        <v>1260.0999999999999</v>
      </c>
      <c r="D16" s="70">
        <v>4407.3999999999996</v>
      </c>
      <c r="E16" s="70">
        <v>1496.7</v>
      </c>
      <c r="F16" s="86">
        <f t="shared" si="1"/>
        <v>33.958796569406005</v>
      </c>
      <c r="G16" s="80">
        <f t="shared" si="0"/>
        <v>118.77628759622255</v>
      </c>
      <c r="H16" s="27"/>
    </row>
    <row r="17" spans="1:8" s="26" customFormat="1">
      <c r="A17" s="93" t="s">
        <v>124</v>
      </c>
      <c r="B17" s="38" t="s">
        <v>125</v>
      </c>
      <c r="C17" s="53">
        <v>0</v>
      </c>
      <c r="D17" s="70">
        <v>10063.6</v>
      </c>
      <c r="E17" s="70">
        <v>4149.1000000000004</v>
      </c>
      <c r="F17" s="86">
        <f t="shared" si="1"/>
        <v>41.228784927858818</v>
      </c>
      <c r="G17" s="80">
        <v>0</v>
      </c>
      <c r="H17" s="27"/>
    </row>
    <row r="18" spans="1:8" ht="42" customHeight="1">
      <c r="A18" s="93" t="s">
        <v>48</v>
      </c>
      <c r="B18" s="38" t="s">
        <v>49</v>
      </c>
      <c r="C18" s="53">
        <f>C19+C20+C22</f>
        <v>626.1</v>
      </c>
      <c r="D18" s="70">
        <f>D19+D20+D22</f>
        <v>455</v>
      </c>
      <c r="E18" s="70">
        <f>E19+E20+E22</f>
        <v>230.1</v>
      </c>
      <c r="F18" s="86">
        <f t="shared" si="1"/>
        <v>50.571428571428569</v>
      </c>
      <c r="G18" s="80">
        <f t="shared" si="0"/>
        <v>36.751317680881648</v>
      </c>
      <c r="H18" s="27"/>
    </row>
    <row r="19" spans="1:8" ht="89.25">
      <c r="A19" s="36" t="s">
        <v>113</v>
      </c>
      <c r="B19" s="38" t="s">
        <v>79</v>
      </c>
      <c r="C19" s="53">
        <v>252.4</v>
      </c>
      <c r="D19" s="70">
        <v>400</v>
      </c>
      <c r="E19" s="70">
        <v>79.8</v>
      </c>
      <c r="F19" s="86">
        <f t="shared" si="1"/>
        <v>19.95</v>
      </c>
      <c r="G19" s="80">
        <f t="shared" si="0"/>
        <v>31.616481774960381</v>
      </c>
      <c r="H19" s="27"/>
    </row>
    <row r="20" spans="1:8" ht="108" customHeight="1">
      <c r="A20" s="36" t="s">
        <v>50</v>
      </c>
      <c r="B20" s="38" t="s">
        <v>80</v>
      </c>
      <c r="C20" s="53">
        <v>350</v>
      </c>
      <c r="D20" s="70">
        <v>50</v>
      </c>
      <c r="E20" s="70">
        <v>127.2</v>
      </c>
      <c r="F20" s="86" t="s">
        <v>148</v>
      </c>
      <c r="G20" s="80">
        <f t="shared" si="0"/>
        <v>36.342857142857142</v>
      </c>
      <c r="H20" s="27"/>
    </row>
    <row r="21" spans="1:8" ht="51">
      <c r="A21" s="36" t="s">
        <v>51</v>
      </c>
      <c r="B21" s="38" t="s">
        <v>68</v>
      </c>
      <c r="C21" s="53">
        <v>423.3</v>
      </c>
      <c r="D21" s="70"/>
      <c r="E21" s="70"/>
      <c r="F21" s="86" t="e">
        <f t="shared" si="1"/>
        <v>#DIV/0!</v>
      </c>
      <c r="G21" s="80">
        <f t="shared" si="0"/>
        <v>0</v>
      </c>
      <c r="H21" s="27"/>
    </row>
    <row r="22" spans="1:8" ht="114.75">
      <c r="A22" s="36" t="s">
        <v>128</v>
      </c>
      <c r="B22" s="38" t="s">
        <v>81</v>
      </c>
      <c r="C22" s="53">
        <v>23.7</v>
      </c>
      <c r="D22" s="70">
        <v>5</v>
      </c>
      <c r="E22" s="70">
        <v>23.1</v>
      </c>
      <c r="F22" s="86" t="s">
        <v>149</v>
      </c>
      <c r="G22" s="80">
        <f t="shared" si="0"/>
        <v>97.468354430379762</v>
      </c>
      <c r="H22" s="27"/>
    </row>
    <row r="23" spans="1:8" ht="25.5">
      <c r="A23" s="36" t="s">
        <v>52</v>
      </c>
      <c r="B23" s="38" t="s">
        <v>53</v>
      </c>
      <c r="C23" s="53">
        <f>C24</f>
        <v>165.1</v>
      </c>
      <c r="D23" s="70">
        <f>D24</f>
        <v>700</v>
      </c>
      <c r="E23" s="70">
        <f>E24</f>
        <v>179.1</v>
      </c>
      <c r="F23" s="86">
        <f t="shared" si="1"/>
        <v>25.585714285714285</v>
      </c>
      <c r="G23" s="80">
        <f t="shared" si="0"/>
        <v>108.47970926711083</v>
      </c>
      <c r="H23" s="27"/>
    </row>
    <row r="24" spans="1:8" ht="76.5">
      <c r="A24" s="36" t="s">
        <v>54</v>
      </c>
      <c r="B24" s="38" t="s">
        <v>55</v>
      </c>
      <c r="C24" s="53">
        <v>165.1</v>
      </c>
      <c r="D24" s="70">
        <v>700</v>
      </c>
      <c r="E24" s="70">
        <v>179.1</v>
      </c>
      <c r="F24" s="86">
        <f t="shared" si="1"/>
        <v>25.585714285714285</v>
      </c>
      <c r="G24" s="80">
        <f t="shared" si="0"/>
        <v>108.47970926711083</v>
      </c>
      <c r="H24" s="27"/>
    </row>
    <row r="25" spans="1:8" s="61" customFormat="1">
      <c r="A25" s="36" t="s">
        <v>144</v>
      </c>
      <c r="B25" s="72" t="s">
        <v>145</v>
      </c>
      <c r="C25" s="64">
        <v>0</v>
      </c>
      <c r="D25" s="70">
        <v>0</v>
      </c>
      <c r="E25" s="70">
        <v>4.3</v>
      </c>
      <c r="F25" s="86">
        <v>0</v>
      </c>
      <c r="G25" s="80">
        <v>0</v>
      </c>
      <c r="H25" s="62"/>
    </row>
    <row r="26" spans="1:8">
      <c r="A26" s="36" t="s">
        <v>126</v>
      </c>
      <c r="B26" s="38" t="s">
        <v>127</v>
      </c>
      <c r="C26" s="53">
        <v>18.5</v>
      </c>
      <c r="D26" s="70">
        <v>78.2</v>
      </c>
      <c r="E26" s="70">
        <v>78.599999999999994</v>
      </c>
      <c r="F26" s="86">
        <f t="shared" si="1"/>
        <v>100.51150895140664</v>
      </c>
      <c r="G26" s="80">
        <f t="shared" si="0"/>
        <v>424.8648648648649</v>
      </c>
      <c r="H26" s="27"/>
    </row>
    <row r="27" spans="1:8" ht="38.25">
      <c r="A27" s="36" t="s">
        <v>56</v>
      </c>
      <c r="B27" s="38" t="s">
        <v>63</v>
      </c>
      <c r="C27" s="54">
        <f>C28+C37+C38+C30</f>
        <v>16446.599999999999</v>
      </c>
      <c r="D27" s="75">
        <f>D28+D37+D38+D30</f>
        <v>55890.299999999996</v>
      </c>
      <c r="E27" s="75">
        <f>E28+E37+E38+E30</f>
        <v>17038.400000000001</v>
      </c>
      <c r="F27" s="86">
        <f t="shared" si="1"/>
        <v>30.485433071570561</v>
      </c>
      <c r="G27" s="80">
        <f t="shared" si="0"/>
        <v>103.59831211314194</v>
      </c>
      <c r="H27" s="27"/>
    </row>
    <row r="28" spans="1:8" ht="51">
      <c r="A28" s="36" t="s">
        <v>151</v>
      </c>
      <c r="B28" s="38" t="s">
        <v>64</v>
      </c>
      <c r="C28" s="53">
        <f>C29</f>
        <v>402.7</v>
      </c>
      <c r="D28" s="70">
        <f>D29</f>
        <v>562.6</v>
      </c>
      <c r="E28" s="70">
        <f>E29</f>
        <v>421.6</v>
      </c>
      <c r="F28" s="86">
        <f t="shared" si="1"/>
        <v>74.937788837539998</v>
      </c>
      <c r="G28" s="80">
        <f t="shared" si="0"/>
        <v>104.69332008939658</v>
      </c>
      <c r="H28" s="27"/>
    </row>
    <row r="29" spans="1:8" ht="63.75">
      <c r="A29" s="36" t="s">
        <v>115</v>
      </c>
      <c r="B29" s="38" t="s">
        <v>114</v>
      </c>
      <c r="C29" s="53">
        <v>402.7</v>
      </c>
      <c r="D29" s="70">
        <v>562.6</v>
      </c>
      <c r="E29" s="70">
        <v>421.6</v>
      </c>
      <c r="F29" s="86">
        <f t="shared" si="1"/>
        <v>74.937788837539998</v>
      </c>
      <c r="G29" s="80">
        <f t="shared" si="0"/>
        <v>104.69332008939658</v>
      </c>
      <c r="H29" s="27"/>
    </row>
    <row r="30" spans="1:8" s="16" customFormat="1" ht="38.25">
      <c r="A30" s="36" t="s">
        <v>117</v>
      </c>
      <c r="B30" s="38" t="s">
        <v>116</v>
      </c>
      <c r="C30" s="53">
        <f>C32+C31</f>
        <v>10000</v>
      </c>
      <c r="D30" s="70">
        <f>D31+D32+D36</f>
        <v>9650</v>
      </c>
      <c r="E30" s="70">
        <f>E31+E32+E36</f>
        <v>9354.5</v>
      </c>
      <c r="F30" s="86">
        <f t="shared" si="1"/>
        <v>96.937823834196891</v>
      </c>
      <c r="G30" s="80">
        <f t="shared" si="0"/>
        <v>93.545000000000002</v>
      </c>
      <c r="H30" s="27"/>
    </row>
    <row r="31" spans="1:8" s="16" customFormat="1" ht="76.5">
      <c r="A31" s="36" t="s">
        <v>69</v>
      </c>
      <c r="B31" s="38" t="s">
        <v>118</v>
      </c>
      <c r="C31" s="53">
        <v>0</v>
      </c>
      <c r="D31" s="70">
        <v>222.2</v>
      </c>
      <c r="E31" s="70">
        <v>222.2</v>
      </c>
      <c r="F31" s="86">
        <f t="shared" si="1"/>
        <v>100</v>
      </c>
      <c r="G31" s="80">
        <v>0</v>
      </c>
      <c r="H31" s="27"/>
    </row>
    <row r="32" spans="1:8" ht="51">
      <c r="A32" s="36" t="s">
        <v>65</v>
      </c>
      <c r="B32" s="38" t="s">
        <v>66</v>
      </c>
      <c r="C32" s="53">
        <v>10000</v>
      </c>
      <c r="D32" s="70">
        <v>8500</v>
      </c>
      <c r="E32" s="70">
        <v>8204.5</v>
      </c>
      <c r="F32" s="86">
        <f t="shared" si="1"/>
        <v>96.523529411764713</v>
      </c>
      <c r="G32" s="80">
        <f t="shared" si="0"/>
        <v>82.045000000000002</v>
      </c>
      <c r="H32" s="27"/>
    </row>
    <row r="33" spans="1:8" ht="76.5">
      <c r="A33" s="36" t="s">
        <v>69</v>
      </c>
      <c r="B33" s="38" t="s">
        <v>77</v>
      </c>
      <c r="C33" s="53"/>
      <c r="D33" s="70"/>
      <c r="E33" s="70"/>
      <c r="F33" s="86" t="e">
        <f t="shared" si="1"/>
        <v>#DIV/0!</v>
      </c>
      <c r="G33" s="80" t="e">
        <f t="shared" si="0"/>
        <v>#DIV/0!</v>
      </c>
      <c r="H33" s="27"/>
    </row>
    <row r="34" spans="1:8" ht="51">
      <c r="A34" s="36" t="s">
        <v>82</v>
      </c>
      <c r="B34" s="38" t="s">
        <v>83</v>
      </c>
      <c r="C34" s="53"/>
      <c r="D34" s="70"/>
      <c r="E34" s="70"/>
      <c r="F34" s="86" t="e">
        <f t="shared" si="1"/>
        <v>#DIV/0!</v>
      </c>
      <c r="G34" s="80" t="e">
        <f t="shared" si="0"/>
        <v>#DIV/0!</v>
      </c>
      <c r="H34" s="27"/>
    </row>
    <row r="35" spans="1:8" ht="57.75" customHeight="1">
      <c r="A35" s="36" t="s">
        <v>84</v>
      </c>
      <c r="B35" s="38" t="s">
        <v>85</v>
      </c>
      <c r="C35" s="53"/>
      <c r="D35" s="70"/>
      <c r="E35" s="70"/>
      <c r="F35" s="86" t="e">
        <f t="shared" si="1"/>
        <v>#DIV/0!</v>
      </c>
      <c r="G35" s="80" t="e">
        <f t="shared" si="0"/>
        <v>#DIV/0!</v>
      </c>
      <c r="H35" s="27"/>
    </row>
    <row r="36" spans="1:8" s="26" customFormat="1" ht="27" customHeight="1">
      <c r="A36" s="36" t="s">
        <v>129</v>
      </c>
      <c r="B36" s="38" t="s">
        <v>83</v>
      </c>
      <c r="C36" s="53">
        <v>0</v>
      </c>
      <c r="D36" s="70">
        <v>927.8</v>
      </c>
      <c r="E36" s="70">
        <v>927.8</v>
      </c>
      <c r="F36" s="86">
        <f t="shared" si="1"/>
        <v>100</v>
      </c>
      <c r="G36" s="80">
        <v>0</v>
      </c>
      <c r="H36" s="27"/>
    </row>
    <row r="37" spans="1:8">
      <c r="A37" s="36" t="s">
        <v>57</v>
      </c>
      <c r="B37" s="38" t="s">
        <v>67</v>
      </c>
      <c r="C37" s="53">
        <v>6041</v>
      </c>
      <c r="D37" s="70">
        <v>45677.7</v>
      </c>
      <c r="E37" s="70">
        <v>7262.3</v>
      </c>
      <c r="F37" s="86">
        <f t="shared" si="1"/>
        <v>15.899005422777417</v>
      </c>
      <c r="G37" s="80">
        <f t="shared" si="0"/>
        <v>120.21685151464989</v>
      </c>
      <c r="H37" s="27"/>
    </row>
    <row r="38" spans="1:8" ht="25.5">
      <c r="A38" s="92" t="s">
        <v>86</v>
      </c>
      <c r="B38" s="39" t="s">
        <v>87</v>
      </c>
      <c r="C38" s="55">
        <v>2.9</v>
      </c>
      <c r="D38" s="65">
        <v>0</v>
      </c>
      <c r="E38" s="65">
        <v>0</v>
      </c>
      <c r="F38" s="86">
        <v>0</v>
      </c>
      <c r="G38" s="80">
        <f t="shared" si="0"/>
        <v>0</v>
      </c>
      <c r="H38" s="27"/>
    </row>
    <row r="39" spans="1:8">
      <c r="A39" s="40" t="s">
        <v>4</v>
      </c>
      <c r="B39" s="41"/>
      <c r="C39" s="66">
        <f>C41+C45+C48+C52+C54+C56</f>
        <v>33718.799999999996</v>
      </c>
      <c r="D39" s="73">
        <f>D41+D45+D48+D52+D54+D56</f>
        <v>105428.5</v>
      </c>
      <c r="E39" s="81">
        <f>E41+E45+E48+E52+E54+E56</f>
        <v>43428.799999999996</v>
      </c>
      <c r="F39" s="85">
        <f t="shared" ref="F39:F57" si="2">E39/D39*100</f>
        <v>41.192656634591209</v>
      </c>
      <c r="G39" s="79">
        <f t="shared" si="0"/>
        <v>128.79699158926178</v>
      </c>
    </row>
    <row r="40" spans="1:8">
      <c r="A40" s="59" t="s">
        <v>3</v>
      </c>
      <c r="B40" s="42"/>
      <c r="C40" s="66"/>
      <c r="D40" s="73"/>
      <c r="E40" s="73"/>
      <c r="F40" s="85"/>
      <c r="G40" s="79"/>
    </row>
    <row r="41" spans="1:8">
      <c r="A41" s="59" t="s">
        <v>5</v>
      </c>
      <c r="B41" s="43" t="s">
        <v>6</v>
      </c>
      <c r="C41" s="67">
        <f>C43+C44+C42</f>
        <v>5350.9</v>
      </c>
      <c r="D41" s="75">
        <f t="shared" ref="D41" si="3">D43+D44+D42</f>
        <v>10940</v>
      </c>
      <c r="E41" s="75">
        <f>E43+E44+E42</f>
        <v>5919.4</v>
      </c>
      <c r="F41" s="86">
        <f t="shared" si="2"/>
        <v>54.107861060329064</v>
      </c>
      <c r="G41" s="80">
        <f t="shared" si="0"/>
        <v>110.62438094526155</v>
      </c>
    </row>
    <row r="42" spans="1:8" s="26" customFormat="1" ht="25.5">
      <c r="A42" s="59" t="s">
        <v>142</v>
      </c>
      <c r="B42" s="60" t="s">
        <v>143</v>
      </c>
      <c r="C42" s="67">
        <v>472.5</v>
      </c>
      <c r="D42" s="75">
        <v>0</v>
      </c>
      <c r="E42" s="75">
        <v>0</v>
      </c>
      <c r="F42" s="86">
        <v>0</v>
      </c>
      <c r="G42" s="80">
        <f t="shared" si="0"/>
        <v>0</v>
      </c>
    </row>
    <row r="43" spans="1:8">
      <c r="A43" s="59" t="s">
        <v>60</v>
      </c>
      <c r="B43" s="43" t="s">
        <v>61</v>
      </c>
      <c r="C43" s="67">
        <v>0</v>
      </c>
      <c r="D43" s="75">
        <v>10</v>
      </c>
      <c r="E43" s="75">
        <v>0</v>
      </c>
      <c r="F43" s="86">
        <f t="shared" si="2"/>
        <v>0</v>
      </c>
      <c r="G43" s="80">
        <v>0</v>
      </c>
    </row>
    <row r="44" spans="1:8">
      <c r="A44" s="59" t="s">
        <v>7</v>
      </c>
      <c r="B44" s="43" t="s">
        <v>8</v>
      </c>
      <c r="C44" s="67">
        <v>4878.3999999999996</v>
      </c>
      <c r="D44" s="75">
        <v>10930</v>
      </c>
      <c r="E44" s="75">
        <v>5919.4</v>
      </c>
      <c r="F44" s="86">
        <f t="shared" si="2"/>
        <v>54.157365050320216</v>
      </c>
      <c r="G44" s="80">
        <f t="shared" si="0"/>
        <v>121.33896359462119</v>
      </c>
    </row>
    <row r="45" spans="1:8">
      <c r="A45" s="59" t="s">
        <v>9</v>
      </c>
      <c r="B45" s="43" t="s">
        <v>10</v>
      </c>
      <c r="C45" s="67">
        <f t="shared" ref="C45" si="4">C46+C47</f>
        <v>3108</v>
      </c>
      <c r="D45" s="75">
        <f t="shared" ref="D45:E45" si="5">D46+D47</f>
        <v>13544.6</v>
      </c>
      <c r="E45" s="75">
        <f t="shared" si="5"/>
        <v>5861.8</v>
      </c>
      <c r="F45" s="86">
        <f t="shared" si="2"/>
        <v>43.27776383208068</v>
      </c>
      <c r="G45" s="80">
        <f t="shared" si="0"/>
        <v>188.60360360360363</v>
      </c>
      <c r="H45" s="7"/>
    </row>
    <row r="46" spans="1:8">
      <c r="A46" s="59" t="s">
        <v>11</v>
      </c>
      <c r="B46" s="43" t="s">
        <v>12</v>
      </c>
      <c r="C46" s="67">
        <v>2054</v>
      </c>
      <c r="D46" s="75">
        <v>13410.6</v>
      </c>
      <c r="E46" s="75">
        <v>5861.8</v>
      </c>
      <c r="F46" s="86">
        <f t="shared" si="2"/>
        <v>43.71019939450882</v>
      </c>
      <c r="G46" s="80" t="s">
        <v>132</v>
      </c>
      <c r="H46" s="77"/>
    </row>
    <row r="47" spans="1:8" ht="29.25" customHeight="1">
      <c r="A47" s="59" t="s">
        <v>13</v>
      </c>
      <c r="B47" s="43" t="s">
        <v>14</v>
      </c>
      <c r="C47" s="67">
        <v>1054</v>
      </c>
      <c r="D47" s="75">
        <v>134</v>
      </c>
      <c r="E47" s="75">
        <v>0</v>
      </c>
      <c r="F47" s="86">
        <f t="shared" si="2"/>
        <v>0</v>
      </c>
      <c r="G47" s="80">
        <f t="shared" si="0"/>
        <v>0</v>
      </c>
    </row>
    <row r="48" spans="1:8">
      <c r="A48" s="59" t="s">
        <v>15</v>
      </c>
      <c r="B48" s="43" t="s">
        <v>16</v>
      </c>
      <c r="C48" s="67">
        <f>C49+C51+C50</f>
        <v>14330.099999999999</v>
      </c>
      <c r="D48" s="75">
        <f>D49+D51+D50</f>
        <v>63528.1</v>
      </c>
      <c r="E48" s="75">
        <f t="shared" ref="E48" si="6">E49+E51+E50</f>
        <v>21156.5</v>
      </c>
      <c r="F48" s="86">
        <f t="shared" si="2"/>
        <v>33.302585784873152</v>
      </c>
      <c r="G48" s="80">
        <f t="shared" si="0"/>
        <v>147.63679248574678</v>
      </c>
      <c r="H48" s="7"/>
    </row>
    <row r="49" spans="1:15">
      <c r="A49" s="59" t="s">
        <v>17</v>
      </c>
      <c r="B49" s="43" t="s">
        <v>18</v>
      </c>
      <c r="C49" s="67">
        <v>16</v>
      </c>
      <c r="D49" s="75">
        <v>21.5</v>
      </c>
      <c r="E49" s="75">
        <v>12.3</v>
      </c>
      <c r="F49" s="86">
        <f t="shared" si="2"/>
        <v>57.209302325581405</v>
      </c>
      <c r="G49" s="80">
        <f t="shared" si="0"/>
        <v>76.875</v>
      </c>
      <c r="H49" s="7"/>
    </row>
    <row r="50" spans="1:15" s="16" customFormat="1">
      <c r="A50" s="59" t="s">
        <v>112</v>
      </c>
      <c r="B50" s="43" t="s">
        <v>111</v>
      </c>
      <c r="C50" s="67">
        <v>258.8</v>
      </c>
      <c r="D50" s="75">
        <v>955.2</v>
      </c>
      <c r="E50" s="75">
        <v>955.2</v>
      </c>
      <c r="F50" s="86">
        <f t="shared" si="2"/>
        <v>100</v>
      </c>
      <c r="G50" s="80" t="s">
        <v>150</v>
      </c>
      <c r="H50" s="7"/>
    </row>
    <row r="51" spans="1:15">
      <c r="A51" s="59" t="s">
        <v>19</v>
      </c>
      <c r="B51" s="43" t="s">
        <v>20</v>
      </c>
      <c r="C51" s="67">
        <v>14055.3</v>
      </c>
      <c r="D51" s="57">
        <v>62551.4</v>
      </c>
      <c r="E51" s="75">
        <v>20189</v>
      </c>
      <c r="F51" s="86">
        <f t="shared" si="2"/>
        <v>32.275856335749481</v>
      </c>
      <c r="G51" s="80">
        <f t="shared" si="0"/>
        <v>143.63976578230279</v>
      </c>
      <c r="H51" s="7"/>
    </row>
    <row r="52" spans="1:15">
      <c r="A52" s="59" t="s">
        <v>75</v>
      </c>
      <c r="B52" s="43" t="s">
        <v>21</v>
      </c>
      <c r="C52" s="67">
        <f>C53</f>
        <v>10929.7</v>
      </c>
      <c r="D52" s="75">
        <f t="shared" ref="D52" si="7">D53</f>
        <v>16775.8</v>
      </c>
      <c r="E52" s="75">
        <f>E53</f>
        <v>10491.1</v>
      </c>
      <c r="F52" s="86">
        <f t="shared" si="2"/>
        <v>62.537107023212016</v>
      </c>
      <c r="G52" s="80">
        <f t="shared" si="0"/>
        <v>95.987081072673547</v>
      </c>
      <c r="H52" s="7"/>
    </row>
    <row r="53" spans="1:15">
      <c r="A53" s="59" t="s">
        <v>22</v>
      </c>
      <c r="B53" s="43" t="s">
        <v>23</v>
      </c>
      <c r="C53" s="67">
        <v>10929.7</v>
      </c>
      <c r="D53" s="75">
        <v>16775.8</v>
      </c>
      <c r="E53" s="75">
        <v>10491.1</v>
      </c>
      <c r="F53" s="86">
        <f t="shared" si="2"/>
        <v>62.537107023212016</v>
      </c>
      <c r="G53" s="80">
        <f t="shared" si="0"/>
        <v>95.987081072673547</v>
      </c>
      <c r="H53" s="7"/>
      <c r="O53" s="4"/>
    </row>
    <row r="54" spans="1:15" ht="25.5">
      <c r="A54" s="49" t="s">
        <v>89</v>
      </c>
      <c r="B54" s="43" t="s">
        <v>91</v>
      </c>
      <c r="C54" s="67">
        <f t="shared" ref="C54:E56" si="8">C55</f>
        <v>0.1</v>
      </c>
      <c r="D54" s="75">
        <v>0</v>
      </c>
      <c r="E54" s="75">
        <v>0</v>
      </c>
      <c r="F54" s="86">
        <v>0</v>
      </c>
      <c r="G54" s="80">
        <f t="shared" si="0"/>
        <v>0</v>
      </c>
      <c r="H54" s="7"/>
      <c r="O54" s="4"/>
    </row>
    <row r="55" spans="1:15" ht="27" customHeight="1">
      <c r="A55" s="49" t="s">
        <v>90</v>
      </c>
      <c r="B55" s="43" t="s">
        <v>88</v>
      </c>
      <c r="C55" s="67">
        <v>0.1</v>
      </c>
      <c r="D55" s="75">
        <v>0</v>
      </c>
      <c r="E55" s="75">
        <v>0</v>
      </c>
      <c r="F55" s="86">
        <v>0</v>
      </c>
      <c r="G55" s="80">
        <f t="shared" si="0"/>
        <v>0</v>
      </c>
      <c r="H55" s="7"/>
      <c r="O55" s="4"/>
    </row>
    <row r="56" spans="1:15" s="16" customFormat="1" ht="38.25">
      <c r="A56" s="49" t="s">
        <v>100</v>
      </c>
      <c r="B56" s="43" t="s">
        <v>102</v>
      </c>
      <c r="C56" s="67">
        <f t="shared" si="8"/>
        <v>0</v>
      </c>
      <c r="D56" s="75">
        <f>D57</f>
        <v>640</v>
      </c>
      <c r="E56" s="75">
        <f t="shared" si="8"/>
        <v>0</v>
      </c>
      <c r="F56" s="86">
        <f t="shared" si="2"/>
        <v>0</v>
      </c>
      <c r="G56" s="80">
        <v>0</v>
      </c>
      <c r="H56" s="7"/>
      <c r="O56" s="17"/>
    </row>
    <row r="57" spans="1:15" s="16" customFormat="1" ht="25.5">
      <c r="A57" s="49" t="s">
        <v>101</v>
      </c>
      <c r="B57" s="43" t="s">
        <v>103</v>
      </c>
      <c r="C57" s="67">
        <v>0</v>
      </c>
      <c r="D57" s="75">
        <v>640</v>
      </c>
      <c r="E57" s="75">
        <v>0</v>
      </c>
      <c r="F57" s="86">
        <f t="shared" si="2"/>
        <v>0</v>
      </c>
      <c r="G57" s="80">
        <v>0</v>
      </c>
      <c r="H57" s="7"/>
      <c r="O57" s="17"/>
    </row>
    <row r="58" spans="1:15" ht="25.5">
      <c r="A58" s="44" t="s">
        <v>24</v>
      </c>
      <c r="B58" s="41"/>
      <c r="C58" s="67">
        <f>C5-C39</f>
        <v>-1099.3999999999978</v>
      </c>
      <c r="D58" s="75">
        <f>D5-D39</f>
        <v>-5408.9000000000087</v>
      </c>
      <c r="E58" s="75">
        <f>E5-E39</f>
        <v>-1211.7999999999956</v>
      </c>
      <c r="F58" s="86"/>
      <c r="G58" s="80"/>
      <c r="H58" s="3"/>
      <c r="O58" s="4"/>
    </row>
    <row r="59" spans="1:15">
      <c r="A59" s="95" t="s">
        <v>25</v>
      </c>
      <c r="B59" s="45"/>
      <c r="C59" s="68">
        <f>C60+C64</f>
        <v>1099.4000000000015</v>
      </c>
      <c r="D59" s="74">
        <f>D60+D64</f>
        <v>5408.8999999999942</v>
      </c>
      <c r="E59" s="74">
        <f>E60+E64</f>
        <v>1211.7999999999956</v>
      </c>
      <c r="F59" s="85"/>
      <c r="G59" s="79"/>
      <c r="H59" s="3"/>
    </row>
    <row r="60" spans="1:15" ht="38.25">
      <c r="A60" s="46" t="s">
        <v>92</v>
      </c>
      <c r="B60" s="47" t="s">
        <v>93</v>
      </c>
      <c r="C60" s="69">
        <v>2000</v>
      </c>
      <c r="D60" s="76">
        <f>D61</f>
        <v>0</v>
      </c>
      <c r="E60" s="76">
        <f>E61</f>
        <v>0</v>
      </c>
      <c r="F60" s="82"/>
      <c r="G60" s="83"/>
      <c r="H60" s="3"/>
    </row>
    <row r="61" spans="1:15" ht="56.25" customHeight="1">
      <c r="A61" s="46" t="s">
        <v>94</v>
      </c>
      <c r="B61" s="47" t="s">
        <v>95</v>
      </c>
      <c r="C61" s="69">
        <v>2000</v>
      </c>
      <c r="D61" s="76">
        <f>D62+D63</f>
        <v>0</v>
      </c>
      <c r="E61" s="76">
        <f>E62+E63</f>
        <v>0</v>
      </c>
      <c r="F61" s="82"/>
      <c r="G61" s="83"/>
      <c r="H61" s="3"/>
    </row>
    <row r="62" spans="1:15" ht="68.25" customHeight="1">
      <c r="A62" s="46" t="s">
        <v>104</v>
      </c>
      <c r="B62" s="47" t="s">
        <v>96</v>
      </c>
      <c r="C62" s="69">
        <v>3000</v>
      </c>
      <c r="D62" s="76">
        <v>0</v>
      </c>
      <c r="E62" s="76">
        <v>0</v>
      </c>
      <c r="F62" s="82"/>
      <c r="G62" s="83"/>
      <c r="H62" s="3"/>
    </row>
    <row r="63" spans="1:15" ht="68.25" customHeight="1">
      <c r="A63" s="46" t="s">
        <v>105</v>
      </c>
      <c r="B63" s="47" t="s">
        <v>97</v>
      </c>
      <c r="C63" s="69">
        <v>-1000</v>
      </c>
      <c r="D63" s="76">
        <v>0</v>
      </c>
      <c r="E63" s="76">
        <v>0</v>
      </c>
      <c r="F63" s="82"/>
      <c r="G63" s="83"/>
      <c r="H63" s="3"/>
    </row>
    <row r="64" spans="1:15" ht="25.5">
      <c r="A64" s="59" t="s">
        <v>26</v>
      </c>
      <c r="B64" s="48" t="s">
        <v>27</v>
      </c>
      <c r="C64" s="67">
        <v>-900.59999999999854</v>
      </c>
      <c r="D64" s="75">
        <f>D65+D66</f>
        <v>5408.8999999999942</v>
      </c>
      <c r="E64" s="75">
        <f>E65+E66</f>
        <v>1211.7999999999956</v>
      </c>
      <c r="F64" s="84"/>
      <c r="G64" s="84"/>
    </row>
    <row r="65" spans="1:7" ht="27" customHeight="1">
      <c r="A65" s="59" t="s">
        <v>28</v>
      </c>
      <c r="B65" s="48" t="s">
        <v>29</v>
      </c>
      <c r="C65" s="67">
        <v>-38534</v>
      </c>
      <c r="D65" s="75">
        <v>-100019.6</v>
      </c>
      <c r="E65" s="75">
        <v>-42482.400000000001</v>
      </c>
      <c r="F65" s="84"/>
      <c r="G65" s="84"/>
    </row>
    <row r="66" spans="1:7" ht="31.5" customHeight="1">
      <c r="A66" s="59" t="s">
        <v>30</v>
      </c>
      <c r="B66" s="48" t="s">
        <v>31</v>
      </c>
      <c r="C66" s="67">
        <v>37633.4</v>
      </c>
      <c r="D66" s="75">
        <v>105428.5</v>
      </c>
      <c r="E66" s="75">
        <v>43694.2</v>
      </c>
      <c r="F66" s="84"/>
      <c r="G66" s="84"/>
    </row>
    <row r="67" spans="1:7" hidden="1">
      <c r="A67" s="14"/>
      <c r="B67" s="14"/>
      <c r="C67" s="14"/>
      <c r="D67" s="14"/>
      <c r="E67" s="14"/>
      <c r="F67" s="14"/>
      <c r="G67" s="14"/>
    </row>
    <row r="68" spans="1:7" hidden="1">
      <c r="A68" s="14"/>
      <c r="B68" s="14"/>
      <c r="C68" s="14"/>
      <c r="D68" s="14"/>
      <c r="E68" s="14"/>
      <c r="F68" s="14"/>
      <c r="G68" s="14"/>
    </row>
    <row r="69" spans="1:7" ht="4.5" customHeight="1">
      <c r="A69" s="14"/>
      <c r="B69" s="14"/>
      <c r="C69" s="14"/>
      <c r="D69" s="14"/>
      <c r="E69" s="14"/>
      <c r="F69" s="14"/>
      <c r="G69" s="14"/>
    </row>
    <row r="70" spans="1:7" ht="36.75" customHeight="1">
      <c r="A70" s="89" t="s">
        <v>70</v>
      </c>
      <c r="B70" s="89"/>
      <c r="C70" s="89"/>
      <c r="D70" s="89"/>
      <c r="E70" s="89"/>
      <c r="F70" s="89"/>
      <c r="G70" s="89"/>
    </row>
  </sheetData>
  <mergeCells count="2">
    <mergeCell ref="A70:G7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G5" sqref="G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90" t="s">
        <v>137</v>
      </c>
      <c r="B2" s="91"/>
      <c r="C2" s="91"/>
      <c r="D2" s="91"/>
      <c r="E2" s="91"/>
      <c r="F2" s="91"/>
      <c r="G2" s="91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50" t="s">
        <v>138</v>
      </c>
      <c r="D4" s="50" t="s">
        <v>139</v>
      </c>
      <c r="E4" s="50" t="s">
        <v>140</v>
      </c>
      <c r="F4" s="12" t="s">
        <v>122</v>
      </c>
      <c r="G4" s="12" t="s">
        <v>110</v>
      </c>
    </row>
    <row r="5" spans="1:7" ht="56.25" customHeight="1">
      <c r="A5" s="15" t="s">
        <v>34</v>
      </c>
      <c r="B5" s="87">
        <v>39.6</v>
      </c>
      <c r="C5" s="88">
        <v>14027.3</v>
      </c>
      <c r="D5" s="88">
        <v>19998.2</v>
      </c>
      <c r="E5" s="88">
        <v>14140.2</v>
      </c>
      <c r="F5" s="88">
        <f>E5/D5*100</f>
        <v>70.707363662729648</v>
      </c>
      <c r="G5" s="88">
        <f>E5/C5*100</f>
        <v>100.80485909619101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91" t="s">
        <v>36</v>
      </c>
      <c r="B9" s="91"/>
      <c r="C9" s="91"/>
      <c r="D9" s="91"/>
      <c r="E9" s="91"/>
      <c r="F9" s="91"/>
      <c r="G9" s="91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zoomScale="90" zoomScaleNormal="90" workbookViewId="0">
      <selection activeCell="E9" sqref="E9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90" t="s">
        <v>141</v>
      </c>
      <c r="B2" s="91"/>
      <c r="C2" s="91"/>
      <c r="D2" s="91"/>
      <c r="E2" s="91"/>
      <c r="F2" s="91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58</v>
      </c>
      <c r="B4" s="52" t="s">
        <v>138</v>
      </c>
      <c r="C4" s="52" t="s">
        <v>139</v>
      </c>
      <c r="D4" s="52" t="s">
        <v>140</v>
      </c>
      <c r="E4" s="52" t="s">
        <v>99</v>
      </c>
      <c r="F4" s="52" t="s">
        <v>98</v>
      </c>
    </row>
    <row r="5" spans="1:7" ht="75.75" customHeight="1">
      <c r="A5" s="19" t="s">
        <v>72</v>
      </c>
      <c r="B5" s="80">
        <v>4.4000000000000004</v>
      </c>
      <c r="C5" s="70">
        <v>2</v>
      </c>
      <c r="D5" s="70">
        <v>0</v>
      </c>
      <c r="E5" s="80">
        <f t="shared" ref="E5:E16" si="0">D5/C5*100</f>
        <v>0</v>
      </c>
      <c r="F5" s="80">
        <f t="shared" ref="F5:F16" si="1">D5/B5*100</f>
        <v>0</v>
      </c>
    </row>
    <row r="6" spans="1:7" ht="69.75" customHeight="1">
      <c r="A6" s="20" t="s">
        <v>73</v>
      </c>
      <c r="B6" s="80">
        <v>0</v>
      </c>
      <c r="C6" s="70">
        <v>2</v>
      </c>
      <c r="D6" s="70">
        <v>0</v>
      </c>
      <c r="E6" s="80">
        <f t="shared" si="0"/>
        <v>0</v>
      </c>
      <c r="F6" s="80">
        <v>0</v>
      </c>
    </row>
    <row r="7" spans="1:7" ht="69.75" customHeight="1">
      <c r="A7" s="21" t="s">
        <v>62</v>
      </c>
      <c r="B7" s="56">
        <v>2113.3000000000002</v>
      </c>
      <c r="C7" s="70">
        <v>11426.5</v>
      </c>
      <c r="D7" s="70">
        <v>5963</v>
      </c>
      <c r="E7" s="80">
        <f t="shared" si="0"/>
        <v>52.185708659694576</v>
      </c>
      <c r="F7" s="80" t="s">
        <v>146</v>
      </c>
      <c r="G7" s="58"/>
    </row>
    <row r="8" spans="1:7" s="5" customFormat="1" ht="100.5" customHeight="1">
      <c r="A8" s="22" t="s">
        <v>108</v>
      </c>
      <c r="B8" s="80">
        <v>0</v>
      </c>
      <c r="C8" s="70">
        <v>130</v>
      </c>
      <c r="D8" s="70">
        <v>0</v>
      </c>
      <c r="E8" s="80">
        <f t="shared" si="0"/>
        <v>0</v>
      </c>
      <c r="F8" s="80">
        <v>0</v>
      </c>
      <c r="G8" s="8"/>
    </row>
    <row r="9" spans="1:7" ht="81" customHeight="1">
      <c r="A9" s="23" t="s">
        <v>107</v>
      </c>
      <c r="B9" s="80">
        <v>2054</v>
      </c>
      <c r="C9" s="70">
        <v>13410.6</v>
      </c>
      <c r="D9" s="70">
        <v>5861.8</v>
      </c>
      <c r="E9" s="80">
        <f t="shared" si="0"/>
        <v>43.71019939450882</v>
      </c>
      <c r="F9" s="80" t="s">
        <v>132</v>
      </c>
      <c r="G9" s="78"/>
    </row>
    <row r="10" spans="1:7" s="6" customFormat="1" ht="99" customHeight="1">
      <c r="A10" s="24" t="s">
        <v>74</v>
      </c>
      <c r="B10" s="80">
        <v>0</v>
      </c>
      <c r="C10" s="70">
        <v>84</v>
      </c>
      <c r="D10" s="70">
        <v>0</v>
      </c>
      <c r="E10" s="80">
        <f t="shared" si="0"/>
        <v>0</v>
      </c>
      <c r="F10" s="80">
        <v>0</v>
      </c>
    </row>
    <row r="11" spans="1:7" ht="86.25" customHeight="1">
      <c r="A11" s="25" t="s">
        <v>76</v>
      </c>
      <c r="B11" s="80">
        <v>10000</v>
      </c>
      <c r="C11" s="70">
        <v>48685.4</v>
      </c>
      <c r="D11" s="70">
        <v>12187.8</v>
      </c>
      <c r="E11" s="80">
        <f t="shared" si="0"/>
        <v>25.033788363657273</v>
      </c>
      <c r="F11" s="80">
        <v>0</v>
      </c>
    </row>
    <row r="12" spans="1:7" ht="67.5" hidden="1" customHeight="1">
      <c r="A12" s="18" t="s">
        <v>71</v>
      </c>
      <c r="B12" s="80">
        <v>0</v>
      </c>
      <c r="C12" s="51">
        <v>0</v>
      </c>
      <c r="D12" s="51">
        <v>0</v>
      </c>
      <c r="E12" s="80" t="e">
        <f t="shared" si="0"/>
        <v>#DIV/0!</v>
      </c>
      <c r="F12" s="80" t="e">
        <f t="shared" si="1"/>
        <v>#DIV/0!</v>
      </c>
    </row>
    <row r="13" spans="1:7" s="6" customFormat="1" ht="67.5" customHeight="1">
      <c r="A13" s="18" t="s">
        <v>106</v>
      </c>
      <c r="B13" s="80">
        <v>10165.799999999999</v>
      </c>
      <c r="C13" s="70">
        <v>16775.8</v>
      </c>
      <c r="D13" s="70">
        <v>10491.1</v>
      </c>
      <c r="E13" s="80">
        <f t="shared" si="0"/>
        <v>62.537107023212016</v>
      </c>
      <c r="F13" s="80">
        <f t="shared" si="1"/>
        <v>103.19994491333688</v>
      </c>
    </row>
    <row r="14" spans="1:7" s="6" customFormat="1" ht="90" customHeight="1">
      <c r="A14" s="18" t="s">
        <v>123</v>
      </c>
      <c r="B14" s="80">
        <v>0</v>
      </c>
      <c r="C14" s="70">
        <v>55</v>
      </c>
      <c r="D14" s="70">
        <v>0</v>
      </c>
      <c r="E14" s="80">
        <f t="shared" si="0"/>
        <v>0</v>
      </c>
      <c r="F14" s="80">
        <v>0</v>
      </c>
    </row>
    <row r="15" spans="1:7" s="6" customFormat="1" ht="80.25" customHeight="1">
      <c r="A15" s="18" t="s">
        <v>131</v>
      </c>
      <c r="B15" s="80">
        <v>0</v>
      </c>
      <c r="C15" s="70">
        <v>955.2</v>
      </c>
      <c r="D15" s="70">
        <v>955.2</v>
      </c>
      <c r="E15" s="80">
        <f t="shared" si="0"/>
        <v>100</v>
      </c>
      <c r="F15" s="80">
        <v>0</v>
      </c>
    </row>
    <row r="16" spans="1:7" ht="27" customHeight="1">
      <c r="A16" s="13" t="s">
        <v>59</v>
      </c>
      <c r="B16" s="79">
        <f>SUM(B5:B15)</f>
        <v>24337.5</v>
      </c>
      <c r="C16" s="79">
        <f>SUM(C5:C15)</f>
        <v>91526.5</v>
      </c>
      <c r="D16" s="79">
        <f>SUM(D5:D15)</f>
        <v>35458.899999999994</v>
      </c>
      <c r="E16" s="79">
        <f t="shared" si="0"/>
        <v>38.741675908070334</v>
      </c>
      <c r="F16" s="79">
        <f t="shared" si="1"/>
        <v>145.69655880842319</v>
      </c>
      <c r="G16" s="9"/>
    </row>
    <row r="17" spans="1:6">
      <c r="A17" s="10"/>
      <c r="B17" s="10"/>
      <c r="C17" s="10"/>
      <c r="D17" s="10"/>
      <c r="E17" s="10"/>
      <c r="F17" s="10"/>
    </row>
    <row r="18" spans="1:6" ht="5.25" customHeight="1">
      <c r="A18" s="10"/>
      <c r="B18" s="10"/>
      <c r="C18" s="10"/>
      <c r="D18" s="10"/>
      <c r="E18" s="10"/>
      <c r="F18" s="10"/>
    </row>
    <row r="19" spans="1:6" ht="8.25" customHeight="1">
      <c r="A19" s="10"/>
      <c r="B19" s="10"/>
      <c r="C19" s="10"/>
      <c r="D19" s="10"/>
      <c r="E19" s="10"/>
      <c r="F19" s="10"/>
    </row>
    <row r="20" spans="1:6">
      <c r="A20" s="91" t="s">
        <v>36</v>
      </c>
      <c r="B20" s="91"/>
      <c r="C20" s="91"/>
      <c r="D20" s="91"/>
      <c r="E20" s="91"/>
      <c r="F20" s="91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</sheetData>
  <sortState ref="A5:F9">
    <sortCondition sortBy="cellColor" ref="F6" dxfId="0"/>
  </sortState>
  <mergeCells count="2">
    <mergeCell ref="A2:F2"/>
    <mergeCell ref="A20:F20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1'!_GoBack</vt:lpstr>
      <vt:lpstr>'таблица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2024-10-22T10:53:05Z</cp:lastPrinted>
  <dcterms:created xsi:type="dcterms:W3CDTF">2017-04-17T10:25:39Z</dcterms:created>
  <dcterms:modified xsi:type="dcterms:W3CDTF">2024-10-22T10:54:13Z</dcterms:modified>
</cp:coreProperties>
</file>