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20" yWindow="180" windowWidth="8220" windowHeight="12420" activeTab="1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1'!$A$2:$G$58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4"/>
  <c r="G15"/>
  <c r="G17"/>
  <c r="G20"/>
  <c r="G21"/>
  <c r="G24"/>
  <c r="G25"/>
  <c r="G29"/>
  <c r="F7"/>
  <c r="F8"/>
  <c r="F9"/>
  <c r="F10"/>
  <c r="F11"/>
  <c r="F12"/>
  <c r="F13"/>
  <c r="F14"/>
  <c r="F15"/>
  <c r="F16"/>
  <c r="F17"/>
  <c r="F20"/>
  <c r="F21"/>
  <c r="F22"/>
  <c r="F23"/>
  <c r="F24"/>
  <c r="F25"/>
  <c r="F26"/>
  <c r="F27"/>
  <c r="F28"/>
  <c r="F5"/>
  <c r="E15" i="3"/>
  <c r="F7"/>
  <c r="F9"/>
  <c r="F12"/>
  <c r="E9"/>
  <c r="E11"/>
  <c r="E12"/>
  <c r="E13"/>
  <c r="E14"/>
  <c r="D37" i="1"/>
  <c r="E37"/>
  <c r="E30" s="1"/>
  <c r="F30" s="1"/>
  <c r="C37"/>
  <c r="D30"/>
  <c r="D32"/>
  <c r="E32"/>
  <c r="C32"/>
  <c r="H46"/>
  <c r="G33"/>
  <c r="G35"/>
  <c r="G36"/>
  <c r="G38"/>
  <c r="G41"/>
  <c r="G43"/>
  <c r="G44"/>
  <c r="G45"/>
  <c r="F33"/>
  <c r="F35"/>
  <c r="F36"/>
  <c r="F38"/>
  <c r="F39"/>
  <c r="F41"/>
  <c r="F45"/>
  <c r="E49"/>
  <c r="E48" s="1"/>
  <c r="F5" i="3"/>
  <c r="F6"/>
  <c r="D49" i="1"/>
  <c r="C48"/>
  <c r="C7"/>
  <c r="D15" i="3"/>
  <c r="C15"/>
  <c r="B15"/>
  <c r="C23" i="1"/>
  <c r="C5" l="1"/>
  <c r="E34"/>
  <c r="E40"/>
  <c r="D34"/>
  <c r="F34" l="1"/>
  <c r="C42"/>
  <c r="G42" s="1"/>
  <c r="C34"/>
  <c r="D48"/>
  <c r="E6" i="3"/>
  <c r="E7"/>
  <c r="E5"/>
  <c r="G34" i="1" l="1"/>
  <c r="D44"/>
  <c r="F44" s="1"/>
  <c r="D40"/>
  <c r="F40" s="1"/>
  <c r="F37"/>
  <c r="D52"/>
  <c r="D47" s="1"/>
  <c r="C52" l="1"/>
  <c r="C47" s="1"/>
  <c r="C40"/>
  <c r="G40" s="1"/>
  <c r="C30" l="1"/>
  <c r="C46" s="1"/>
  <c r="E52"/>
  <c r="E47" s="1"/>
  <c r="D46" l="1"/>
  <c r="G5" i="2" l="1"/>
  <c r="F5"/>
  <c r="F32" i="1" l="1"/>
  <c r="G32"/>
  <c r="E46" l="1"/>
</calcChain>
</file>

<file path=xl/sharedStrings.xml><?xml version="1.0" encoding="utf-8"?>
<sst xmlns="http://schemas.openxmlformats.org/spreadsheetml/2006/main" count="141" uniqueCount="128">
  <si>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</si>
  <si>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</si>
  <si>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</si>
  <si>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</si>
  <si>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</si>
  <si>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</si>
  <si>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</si>
  <si>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</si>
  <si>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</si>
  <si>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</si>
  <si>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</si>
  <si>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</si>
  <si>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</si>
  <si>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</si>
  <si>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</si>
  <si>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</si>
  <si>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</si>
  <si>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</si>
  <si>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</si>
  <si>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</si>
  <si>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</si>
  <si>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</si>
  <si>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</si>
  <si>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</si>
  <si>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</si>
  <si>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</si>
  <si>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</si>
  <si>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</si>
  <si>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</si>
  <si>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</si>
  <si>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</si>
  <si>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</si>
  <si>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</si>
  <si>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</si>
  <si>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</si>
  <si>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</si>
  <si>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</si>
  <si>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</si>
  <si>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</si>
  <si>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</si>
  <si>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</si>
  <si>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</si>
  <si>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</si>
  <si>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</si>
  <si>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</si>
  <si>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</si>
  <si>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</si>
  <si>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</si>
  <si>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</si>
  <si>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</si>
  <si>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</si>
  <si>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</si>
  <si>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</si>
  <si>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</si>
  <si>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</si>
  <si>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</si>
  <si>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</si>
  <si>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</si>
  <si>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</si>
  <si>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</si>
  <si>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Иные межбюджетные трансферты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</si>
  <si>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</si>
  <si>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</si>
  <si>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</si>
  <si>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</si>
  <si>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</si>
  <si>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</si>
  <si>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</si>
  <si>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</si>
  <si>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Муниципальная программа "Ремонт автомобильных дорог Базарно-Карабулакского муниципального образования Базарно-Карабулакского муниципального района"</t>
  </si>
  <si>
    <t>Начальник финансового управления                                                                                         Е.А. Малышева</t>
  </si>
  <si>
    <t>Прочие неналоговые доходы</t>
  </si>
  <si>
    <t>11700000000000000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</si>
  <si>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</si>
  <si>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</si>
  <si>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</si>
  <si>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</si>
  <si>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</si>
  <si>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</si>
  <si>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</si>
  <si>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% исполнения плана 2022 года</t>
  </si>
  <si>
    <t>% исполнения 2022 года к 2021 году</t>
  </si>
  <si>
    <t>20215001130001150</t>
  </si>
  <si>
    <t>Безвозмездные перечисления физических лиц</t>
  </si>
  <si>
    <t>20705030130073150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</si>
  <si>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</si>
  <si>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</si>
  <si>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</si>
  <si>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</si>
  <si>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</si>
  <si>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</si>
  <si>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</si>
  <si>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</si>
  <si>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Получение бюджетных кредитов от других бюджетов бюджетной системы</t>
  </si>
  <si>
    <t>00 0103 0100130000 710</t>
  </si>
  <si>
    <t>Погашение бюджетных кредитов от других бюджетов бюджетной системы</t>
  </si>
  <si>
    <t>00 0103 0100130000 810</t>
  </si>
  <si>
    <t>Социальная политика</t>
  </si>
  <si>
    <t>00 1000 0000000000 000</t>
  </si>
  <si>
    <t>Социальное обеспечение населения</t>
  </si>
  <si>
    <t>00 1003 0000000000 000</t>
  </si>
  <si>
    <t xml:space="preserve">Налоги на товары    ( работы, услуги) реализуемые на территории Российской Федерации </t>
  </si>
  <si>
    <t>Возврат прочих остатков 219</t>
  </si>
  <si>
    <t>21960010100000150</t>
  </si>
  <si>
    <t>Муниципальная программа "Осуществление культурно-массовых мероприятий на территории Базарно-Карабулакского муниципального образования Базарно-Карабулакского муниципального района"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</si>
  <si>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2023 года     
</t>
  </si>
  <si>
    <t>Исполнено на 1 января 2022 г. (тыс.руб)</t>
  </si>
  <si>
    <t>Утвержденные бюджетные назначения на           1 января 2023 г. (тыс.руб)</t>
  </si>
  <si>
    <t>Исполнено на 1 января 2023 г. (тыс.руб)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</si>
  <si>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января 2023 года      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</si>
  <si>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января 2023 г.
</t>
  </si>
  <si>
    <t>Муниципальная программа "Строительство и ремонт тротуаров и пешеходных зон на территории Базарно-Карабулакского муниципального образования Базарно-Карабулакского муниципального района на 2022 год"</t>
  </si>
  <si>
    <t>св. 2 раз</t>
  </si>
  <si>
    <t>св. 2,5 раза</t>
  </si>
  <si>
    <t>св. 6,1 раза</t>
  </si>
  <si>
    <t>св. 4,5 раза</t>
  </si>
  <si>
    <t>св. 2,1 раза</t>
  </si>
  <si>
    <t>св. 9,0 раз</t>
  </si>
  <si>
    <t>св. 2 ,0 раз</t>
  </si>
  <si>
    <t>св. 3,8 раза</t>
  </si>
  <si>
    <t>св. 4,2 раза</t>
  </si>
  <si>
    <t>св. 2,6 раза</t>
  </si>
  <si>
    <t>св. 6,8 раза</t>
  </si>
  <si>
    <t>св. 2,3 раза</t>
  </si>
  <si>
    <t>11105030000000120</t>
  </si>
  <si>
    <t xml:space="preserve"> 10601000000000110</t>
  </si>
  <si>
    <t>11105010000000120</t>
  </si>
  <si>
    <t>11109040000000120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</si>
</sst>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000"/>
    <numFmt numFmtId="166" formatCode="#,##0.0_ ;\-#,##0.0\ 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b/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4">
      <alignment horizontal="left" wrapText="1"/>
    </xf>
    <xf numFmtId="49" fontId="4" fillId="0" borderId="5">
      <alignment horizontal="center" vertical="center"/>
    </xf>
    <xf numFmtId="4" fontId="4" fillId="0" borderId="5">
      <alignment horizontal="right" shrinkToFit="1"/>
    </xf>
    <xf numFmtId="0" fontId="15" fillId="0" borderId="0"/>
    <xf numFmtId="0" fontId="1" fillId="0" borderId="0"/>
  </cellStyleXfs>
  <cellXfs count="64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37" fontId="8" fillId="0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9" fillId="0" borderId="1" xfId="0" applyFont="1" applyBorder="1" applyAlignment="1">
      <alignment horizontal="left" vertical="top" wrapText="1"/>
    </xf>
    <xf numFmtId="37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49" fontId="10" fillId="0" borderId="1" xfId="0" applyNumberFormat="1" applyFont="1" applyBorder="1" applyAlignment="1">
      <alignment horizontal="right" vertical="center" wrapText="1"/>
    </xf>
    <xf numFmtId="49" fontId="10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Fill="1"/>
    <xf numFmtId="0" fontId="8" fillId="0" borderId="3" xfId="0" applyFont="1" applyFill="1" applyBorder="1" applyAlignment="1">
      <alignment horizontal="right" vertical="top" wrapText="1"/>
    </xf>
    <xf numFmtId="3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0" xfId="0" applyFont="1" applyFill="1"/>
    <xf numFmtId="0" fontId="8" fillId="0" borderId="1" xfId="0" applyFont="1" applyBorder="1" applyAlignment="1">
      <alignment vertical="center" wrapText="1"/>
    </xf>
    <xf numFmtId="164" fontId="7" fillId="0" borderId="0" xfId="0" applyNumberFormat="1" applyFont="1"/>
    <xf numFmtId="164" fontId="8" fillId="0" borderId="1" xfId="0" applyNumberFormat="1" applyFont="1" applyFill="1" applyBorder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right" vertical="center" wrapText="1"/>
    </xf>
    <xf numFmtId="166" fontId="8" fillId="0" borderId="3" xfId="0" applyNumberFormat="1" applyFont="1" applyFill="1" applyBorder="1" applyAlignment="1">
      <alignment horizontal="right" vertical="center" wrapText="1"/>
    </xf>
    <xf numFmtId="166" fontId="9" fillId="0" borderId="3" xfId="0" applyNumberFormat="1" applyFont="1" applyFill="1" applyBorder="1" applyAlignment="1">
      <alignment horizontal="right" vertical="center" wrapText="1"/>
    </xf>
    <xf numFmtId="166" fontId="9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164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165" fontId="11" fillId="0" borderId="1" xfId="0" applyNumberFormat="1" applyFont="1" applyFill="1" applyBorder="1" applyAlignment="1" applyProtection="1">
      <alignment horizontal="left" vertical="top" wrapText="1"/>
      <protection hidden="1"/>
    </xf>
    <xf numFmtId="0" fontId="9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165" fontId="11" fillId="0" borderId="1" xfId="11" applyNumberFormat="1" applyFont="1" applyFill="1" applyBorder="1" applyAlignment="1" applyProtection="1">
      <alignment horizontal="left" vertical="top" wrapText="1"/>
      <protection hidden="1"/>
    </xf>
    <xf numFmtId="165" fontId="11" fillId="0" borderId="1" xfId="13" applyNumberFormat="1" applyFont="1" applyFill="1" applyBorder="1" applyAlignment="1" applyProtection="1">
      <alignment horizontal="left" vertical="top" wrapText="1"/>
      <protection hidden="1"/>
    </xf>
    <xf numFmtId="165" fontId="11" fillId="0" borderId="1" xfId="7" applyNumberFormat="1" applyFont="1" applyFill="1" applyBorder="1" applyAlignment="1" applyProtection="1">
      <alignment horizontal="left" vertical="top" wrapText="1"/>
      <protection hidden="1"/>
    </xf>
    <xf numFmtId="165" fontId="11" fillId="0" borderId="1" xfId="14" applyNumberFormat="1" applyFont="1" applyFill="1" applyBorder="1" applyAlignment="1" applyProtection="1">
      <alignment horizontal="left" vertical="top" wrapText="1"/>
      <protection hidden="1"/>
    </xf>
    <xf numFmtId="165" fontId="11" fillId="0" borderId="1" xfId="5" applyNumberFormat="1" applyFont="1" applyFill="1" applyBorder="1" applyAlignment="1" applyProtection="1">
      <alignment horizontal="left" vertical="top" wrapText="1"/>
      <protection hidden="1"/>
    </xf>
    <xf numFmtId="165" fontId="11" fillId="0" borderId="1" xfId="16" applyNumberFormat="1" applyFont="1" applyFill="1" applyBorder="1" applyAlignment="1" applyProtection="1">
      <alignment horizontal="left" vertical="top" wrapText="1"/>
      <protection hidden="1"/>
    </xf>
    <xf numFmtId="165" fontId="11" fillId="0" borderId="1" xfId="9" applyNumberFormat="1" applyFont="1" applyFill="1" applyBorder="1" applyAlignment="1" applyProtection="1">
      <alignment horizontal="left" vertical="top" wrapText="1"/>
      <protection hidden="1"/>
    </xf>
    <xf numFmtId="165" fontId="11" fillId="0" borderId="1" xfId="10" applyNumberFormat="1" applyFont="1" applyFill="1" applyBorder="1" applyAlignment="1" applyProtection="1">
      <alignment horizontal="left" vertical="top" wrapText="1"/>
      <protection hidden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26">
    <cellStyle name="xl107" xfId="22"/>
    <cellStyle name="xl110" xfId="23"/>
    <cellStyle name="xl70" xfId="21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24"/>
    <cellStyle name="Обычный 2 11 3" xfId="25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8"/>
  <sheetViews>
    <sheetView zoomScale="90" zoomScaleNormal="90" workbookViewId="0">
      <selection activeCell="B21" sqref="B21"/>
    </sheetView>
  </sheetViews>
  <sheetFormatPr defaultRowHeight="15.75"/>
  <cols>
    <col min="1" max="1" width="45.5703125" style="1" customWidth="1"/>
    <col min="2" max="2" width="22.28515625" style="1" customWidth="1"/>
    <col min="3" max="3" width="13" style="1" customWidth="1"/>
    <col min="4" max="4" width="16.85546875" style="1" customWidth="1"/>
    <col min="5" max="5" width="12.42578125" style="1" customWidth="1"/>
    <col min="6" max="6" width="13.140625" style="1" customWidth="1"/>
    <col min="7" max="7" width="13.28515625" style="1" customWidth="1"/>
    <col min="8" max="8" width="19.140625" style="1" customWidth="1"/>
    <col min="9" max="16384" width="9.140625" style="1"/>
  </cols>
  <sheetData>
    <row r="2" spans="1:8" ht="64.5" customHeight="1">
      <c r="A2" s="62" t="s">
        <v>109</v>
      </c>
      <c r="B2" s="63"/>
      <c r="C2" s="63"/>
      <c r="D2" s="63"/>
      <c r="E2" s="63"/>
      <c r="F2" s="63"/>
      <c r="G2" s="63"/>
    </row>
    <row r="3" spans="1:8">
      <c r="A3" s="2"/>
      <c r="B3" s="2"/>
      <c r="C3" s="2"/>
      <c r="D3" s="2"/>
      <c r="E3" s="2"/>
      <c r="F3" s="2"/>
      <c r="G3" s="3" t="s">
        <v>35</v>
      </c>
    </row>
    <row r="4" spans="1:8" ht="75.75" customHeight="1">
      <c r="A4" s="4" t="s">
        <v>0</v>
      </c>
      <c r="B4" s="4" t="s">
        <v>1</v>
      </c>
      <c r="C4" s="5" t="s">
        <v>106</v>
      </c>
      <c r="D4" s="5" t="s">
        <v>107</v>
      </c>
      <c r="E4" s="5" t="s">
        <v>108</v>
      </c>
      <c r="F4" s="5" t="s">
        <v>80</v>
      </c>
      <c r="G4" s="5" t="s">
        <v>81</v>
      </c>
    </row>
    <row r="5" spans="1:8" ht="17.25" customHeight="1">
      <c r="A5" s="6" t="s">
        <v>2</v>
      </c>
      <c r="B5" s="7"/>
      <c r="C5" s="41">
        <f>C7+C23+C29</f>
        <v>50191.6</v>
      </c>
      <c r="D5" s="41">
        <v>105856.8</v>
      </c>
      <c r="E5" s="41">
        <v>103273.3</v>
      </c>
      <c r="F5" s="17">
        <f t="shared" ref="F5:F28" si="0">E5/D5*100</f>
        <v>97.559438789005526</v>
      </c>
      <c r="G5" s="30" t="s">
        <v>116</v>
      </c>
      <c r="H5" s="9"/>
    </row>
    <row r="6" spans="1:8" ht="15" customHeight="1">
      <c r="A6" s="10" t="s">
        <v>3</v>
      </c>
      <c r="B6" s="11"/>
      <c r="C6" s="12"/>
      <c r="D6" s="41"/>
      <c r="E6" s="41"/>
      <c r="F6" s="17"/>
      <c r="G6" s="41"/>
      <c r="H6" s="42"/>
    </row>
    <row r="7" spans="1:8" ht="18.75" customHeight="1">
      <c r="A7" s="46" t="s">
        <v>37</v>
      </c>
      <c r="B7" s="13">
        <v>1E+16</v>
      </c>
      <c r="C7" s="14">
        <f>C9+C11+C13+C16+C10+C20+C22</f>
        <v>21625.100000000002</v>
      </c>
      <c r="D7" s="43">
        <v>25334.899999999998</v>
      </c>
      <c r="E7" s="43">
        <v>23837.500000000004</v>
      </c>
      <c r="F7" s="17">
        <f t="shared" si="0"/>
        <v>94.089576039376539</v>
      </c>
      <c r="G7" s="43">
        <f t="shared" ref="G7:G29" si="1">E7/C7*100</f>
        <v>110.23070413547219</v>
      </c>
      <c r="H7" s="42"/>
    </row>
    <row r="8" spans="1:8" ht="16.5" customHeight="1">
      <c r="A8" s="46" t="s">
        <v>38</v>
      </c>
      <c r="B8" s="13">
        <v>1.01E+16</v>
      </c>
      <c r="C8" s="14">
        <v>11204.7</v>
      </c>
      <c r="D8" s="43">
        <v>10263.4</v>
      </c>
      <c r="E8" s="43">
        <v>12550.2</v>
      </c>
      <c r="F8" s="17">
        <f t="shared" si="0"/>
        <v>122.28111541984138</v>
      </c>
      <c r="G8" s="43">
        <f t="shared" si="1"/>
        <v>112.00835363731292</v>
      </c>
      <c r="H8" s="42"/>
    </row>
    <row r="9" spans="1:8" ht="17.25" customHeight="1">
      <c r="A9" s="46" t="s">
        <v>39</v>
      </c>
      <c r="B9" s="15" t="s">
        <v>40</v>
      </c>
      <c r="C9" s="14">
        <v>11204.7</v>
      </c>
      <c r="D9" s="43">
        <v>10263.4</v>
      </c>
      <c r="E9" s="43">
        <v>12550.2</v>
      </c>
      <c r="F9" s="17">
        <f t="shared" si="0"/>
        <v>122.28111541984138</v>
      </c>
      <c r="G9" s="43">
        <f t="shared" si="1"/>
        <v>112.00835363731292</v>
      </c>
      <c r="H9" s="42"/>
    </row>
    <row r="10" spans="1:8" ht="29.25" customHeight="1">
      <c r="A10" s="46" t="s">
        <v>101</v>
      </c>
      <c r="B10" s="15" t="s">
        <v>41</v>
      </c>
      <c r="C10" s="14">
        <v>2465.4</v>
      </c>
      <c r="D10" s="43">
        <v>2582.1999999999998</v>
      </c>
      <c r="E10" s="43">
        <v>3005.2</v>
      </c>
      <c r="F10" s="17">
        <f t="shared" si="0"/>
        <v>116.3813802184184</v>
      </c>
      <c r="G10" s="43">
        <f t="shared" si="1"/>
        <v>121.89502717611744</v>
      </c>
      <c r="H10" s="42"/>
    </row>
    <row r="11" spans="1:8" ht="18.75" customHeight="1">
      <c r="A11" s="46" t="s">
        <v>42</v>
      </c>
      <c r="B11" s="13">
        <v>1.05E+16</v>
      </c>
      <c r="C11" s="14">
        <v>706.8</v>
      </c>
      <c r="D11" s="43">
        <v>1021.4</v>
      </c>
      <c r="E11" s="43">
        <v>956.2</v>
      </c>
      <c r="F11" s="17">
        <f t="shared" si="0"/>
        <v>93.616604660270212</v>
      </c>
      <c r="G11" s="43">
        <f t="shared" si="1"/>
        <v>135.2857951329938</v>
      </c>
      <c r="H11" s="42"/>
    </row>
    <row r="12" spans="1:8" ht="19.5" customHeight="1">
      <c r="A12" s="46" t="s">
        <v>43</v>
      </c>
      <c r="B12" s="13">
        <v>1.05030000100001E+16</v>
      </c>
      <c r="C12" s="14">
        <v>706.8</v>
      </c>
      <c r="D12" s="43">
        <v>1021.4</v>
      </c>
      <c r="E12" s="43">
        <v>956.2</v>
      </c>
      <c r="F12" s="17">
        <f t="shared" si="0"/>
        <v>93.616604660270212</v>
      </c>
      <c r="G12" s="43">
        <f t="shared" si="1"/>
        <v>135.2857951329938</v>
      </c>
      <c r="H12" s="42"/>
    </row>
    <row r="13" spans="1:8" ht="18" customHeight="1">
      <c r="A13" s="46" t="s">
        <v>44</v>
      </c>
      <c r="B13" s="13">
        <v>1.06E+16</v>
      </c>
      <c r="C13" s="14">
        <v>6333.9</v>
      </c>
      <c r="D13" s="43">
        <v>10192.4</v>
      </c>
      <c r="E13" s="43">
        <v>6348</v>
      </c>
      <c r="F13" s="17">
        <f t="shared" si="0"/>
        <v>62.281700090263335</v>
      </c>
      <c r="G13" s="43">
        <f t="shared" si="1"/>
        <v>100.2226116610619</v>
      </c>
      <c r="H13" s="42"/>
    </row>
    <row r="14" spans="1:8" ht="18.75" customHeight="1">
      <c r="A14" s="46" t="s">
        <v>45</v>
      </c>
      <c r="B14" s="15" t="s">
        <v>125</v>
      </c>
      <c r="C14" s="14">
        <v>1545.1</v>
      </c>
      <c r="D14" s="43">
        <v>2719.1</v>
      </c>
      <c r="E14" s="43">
        <v>1950</v>
      </c>
      <c r="F14" s="17">
        <f t="shared" si="0"/>
        <v>71.714905667316401</v>
      </c>
      <c r="G14" s="43">
        <f t="shared" si="1"/>
        <v>126.2054235971782</v>
      </c>
      <c r="H14" s="42"/>
    </row>
    <row r="15" spans="1:8" ht="17.25" customHeight="1">
      <c r="A15" s="46" t="s">
        <v>46</v>
      </c>
      <c r="B15" s="15" t="s">
        <v>47</v>
      </c>
      <c r="C15" s="14">
        <v>4788.7</v>
      </c>
      <c r="D15" s="43">
        <v>7473.3</v>
      </c>
      <c r="E15" s="43">
        <v>4399.1000000000004</v>
      </c>
      <c r="F15" s="17">
        <f t="shared" si="0"/>
        <v>58.864223301620441</v>
      </c>
      <c r="G15" s="43">
        <f t="shared" si="1"/>
        <v>91.864180257689981</v>
      </c>
      <c r="H15" s="42"/>
    </row>
    <row r="16" spans="1:8" ht="26.25" customHeight="1">
      <c r="A16" s="46" t="s">
        <v>48</v>
      </c>
      <c r="B16" s="15" t="s">
        <v>49</v>
      </c>
      <c r="C16" s="14">
        <v>385.5</v>
      </c>
      <c r="D16" s="43">
        <v>455</v>
      </c>
      <c r="E16" s="43">
        <v>768.2</v>
      </c>
      <c r="F16" s="17">
        <f t="shared" si="0"/>
        <v>168.83516483516485</v>
      </c>
      <c r="G16" s="14" t="s">
        <v>118</v>
      </c>
      <c r="H16" s="42"/>
    </row>
    <row r="17" spans="1:8" ht="67.5" customHeight="1">
      <c r="A17" s="46" t="s">
        <v>50</v>
      </c>
      <c r="B17" s="15" t="s">
        <v>126</v>
      </c>
      <c r="C17" s="14">
        <v>385.5</v>
      </c>
      <c r="D17" s="43">
        <v>400</v>
      </c>
      <c r="E17" s="43">
        <v>299.39999999999998</v>
      </c>
      <c r="F17" s="17">
        <f t="shared" si="0"/>
        <v>74.849999999999994</v>
      </c>
      <c r="G17" s="43">
        <f t="shared" si="1"/>
        <v>77.665369649805442</v>
      </c>
      <c r="H17" s="42"/>
    </row>
    <row r="18" spans="1:8" ht="84" customHeight="1">
      <c r="A18" s="46" t="s">
        <v>51</v>
      </c>
      <c r="B18" s="15" t="s">
        <v>124</v>
      </c>
      <c r="C18" s="14">
        <v>0</v>
      </c>
      <c r="D18" s="43">
        <v>50</v>
      </c>
      <c r="E18" s="43">
        <v>450</v>
      </c>
      <c r="F18" s="17" t="s">
        <v>117</v>
      </c>
      <c r="G18" s="43">
        <v>0</v>
      </c>
      <c r="H18" s="42"/>
    </row>
    <row r="19" spans="1:8" ht="43.5" customHeight="1">
      <c r="A19" s="46" t="s">
        <v>52</v>
      </c>
      <c r="B19" s="15" t="s">
        <v>127</v>
      </c>
      <c r="C19" s="14">
        <v>0</v>
      </c>
      <c r="D19" s="43">
        <v>5</v>
      </c>
      <c r="E19" s="43">
        <v>18.8</v>
      </c>
      <c r="F19" s="17" t="s">
        <v>119</v>
      </c>
      <c r="G19" s="43">
        <v>0</v>
      </c>
      <c r="H19" s="42"/>
    </row>
    <row r="20" spans="1:8" ht="26.25" customHeight="1">
      <c r="A20" s="46" t="s">
        <v>53</v>
      </c>
      <c r="B20" s="15" t="s">
        <v>54</v>
      </c>
      <c r="C20" s="14">
        <v>500.3</v>
      </c>
      <c r="D20" s="43">
        <v>700</v>
      </c>
      <c r="E20" s="43">
        <v>89.2</v>
      </c>
      <c r="F20" s="17">
        <f t="shared" si="0"/>
        <v>12.742857142857142</v>
      </c>
      <c r="G20" s="43">
        <f t="shared" si="1"/>
        <v>17.82930241854887</v>
      </c>
      <c r="H20" s="42"/>
    </row>
    <row r="21" spans="1:8" ht="57" customHeight="1">
      <c r="A21" s="46" t="s">
        <v>55</v>
      </c>
      <c r="B21" s="15" t="s">
        <v>56</v>
      </c>
      <c r="C21" s="14">
        <v>500.3</v>
      </c>
      <c r="D21" s="43">
        <v>700</v>
      </c>
      <c r="E21" s="43">
        <v>89.2</v>
      </c>
      <c r="F21" s="17">
        <f t="shared" si="0"/>
        <v>12.742857142857142</v>
      </c>
      <c r="G21" s="43">
        <f t="shared" si="1"/>
        <v>17.82930241854887</v>
      </c>
      <c r="H21" s="42"/>
    </row>
    <row r="22" spans="1:8" ht="20.25" customHeight="1">
      <c r="A22" s="46" t="s">
        <v>71</v>
      </c>
      <c r="B22" s="15" t="s">
        <v>72</v>
      </c>
      <c r="C22" s="14">
        <v>28.5</v>
      </c>
      <c r="D22" s="43">
        <v>120.5</v>
      </c>
      <c r="E22" s="43">
        <v>120.5</v>
      </c>
      <c r="F22" s="17">
        <f t="shared" si="0"/>
        <v>100</v>
      </c>
      <c r="G22" s="14" t="s">
        <v>120</v>
      </c>
      <c r="H22" s="42"/>
    </row>
    <row r="23" spans="1:8" ht="29.25" customHeight="1">
      <c r="A23" s="46" t="s">
        <v>57</v>
      </c>
      <c r="B23" s="15" t="s">
        <v>64</v>
      </c>
      <c r="C23" s="12">
        <f>C24+C26+C27+C28</f>
        <v>30919.8</v>
      </c>
      <c r="D23" s="43">
        <v>80521.699999999983</v>
      </c>
      <c r="E23" s="43">
        <v>79435.600000000006</v>
      </c>
      <c r="F23" s="17">
        <f t="shared" si="0"/>
        <v>98.651171050785095</v>
      </c>
      <c r="G23" s="14" t="s">
        <v>121</v>
      </c>
      <c r="H23" s="42"/>
    </row>
    <row r="24" spans="1:8" ht="29.25" customHeight="1">
      <c r="A24" s="46" t="s">
        <v>58</v>
      </c>
      <c r="B24" s="15" t="s">
        <v>65</v>
      </c>
      <c r="C24" s="14">
        <v>489.5</v>
      </c>
      <c r="D24" s="43">
        <v>485.7</v>
      </c>
      <c r="E24" s="43">
        <v>485.7</v>
      </c>
      <c r="F24" s="17">
        <f t="shared" si="0"/>
        <v>100</v>
      </c>
      <c r="G24" s="43">
        <f t="shared" si="1"/>
        <v>99.223697650663951</v>
      </c>
      <c r="H24" s="42"/>
    </row>
    <row r="25" spans="1:8" ht="28.5" customHeight="1">
      <c r="A25" s="46" t="s">
        <v>59</v>
      </c>
      <c r="B25" s="15" t="s">
        <v>82</v>
      </c>
      <c r="C25" s="14">
        <v>489.5</v>
      </c>
      <c r="D25" s="43">
        <v>485.7</v>
      </c>
      <c r="E25" s="43">
        <v>485.7</v>
      </c>
      <c r="F25" s="17">
        <f t="shared" si="0"/>
        <v>100</v>
      </c>
      <c r="G25" s="43">
        <f t="shared" si="1"/>
        <v>99.223697650663951</v>
      </c>
      <c r="H25" s="42"/>
    </row>
    <row r="26" spans="1:8" ht="42" customHeight="1">
      <c r="A26" s="46" t="s">
        <v>66</v>
      </c>
      <c r="B26" s="15" t="s">
        <v>67</v>
      </c>
      <c r="C26" s="14">
        <v>1993.6</v>
      </c>
      <c r="D26" s="43">
        <v>13533.7</v>
      </c>
      <c r="E26" s="43">
        <v>13533.7</v>
      </c>
      <c r="F26" s="17">
        <f t="shared" si="0"/>
        <v>100</v>
      </c>
      <c r="G26" s="14" t="s">
        <v>122</v>
      </c>
      <c r="H26" s="42"/>
    </row>
    <row r="27" spans="1:8" ht="19.5" customHeight="1">
      <c r="A27" s="46" t="s">
        <v>60</v>
      </c>
      <c r="B27" s="15" t="s">
        <v>68</v>
      </c>
      <c r="C27" s="14">
        <v>28436.7</v>
      </c>
      <c r="D27" s="43">
        <v>66499.899999999994</v>
      </c>
      <c r="E27" s="43">
        <v>65413.8</v>
      </c>
      <c r="F27" s="17">
        <f t="shared" si="0"/>
        <v>98.366764461299965</v>
      </c>
      <c r="G27" s="14" t="s">
        <v>123</v>
      </c>
      <c r="H27" s="42"/>
    </row>
    <row r="28" spans="1:8" ht="15.75" customHeight="1">
      <c r="A28" s="47" t="s">
        <v>83</v>
      </c>
      <c r="B28" s="16" t="s">
        <v>84</v>
      </c>
      <c r="C28" s="17">
        <v>0</v>
      </c>
      <c r="D28" s="40">
        <v>2.4</v>
      </c>
      <c r="E28" s="40">
        <v>2.4</v>
      </c>
      <c r="F28" s="17">
        <f t="shared" si="0"/>
        <v>100</v>
      </c>
      <c r="G28" s="43">
        <v>0</v>
      </c>
      <c r="H28" s="42"/>
    </row>
    <row r="29" spans="1:8" ht="17.25" customHeight="1">
      <c r="A29" s="48" t="s">
        <v>102</v>
      </c>
      <c r="B29" s="32" t="s">
        <v>103</v>
      </c>
      <c r="C29" s="17">
        <v>-2353.3000000000002</v>
      </c>
      <c r="D29" s="40">
        <v>0</v>
      </c>
      <c r="E29" s="40">
        <v>0</v>
      </c>
      <c r="F29" s="17">
        <v>0</v>
      </c>
      <c r="G29" s="43">
        <f t="shared" si="1"/>
        <v>0</v>
      </c>
      <c r="H29" s="42"/>
    </row>
    <row r="30" spans="1:8" ht="16.5" customHeight="1">
      <c r="A30" s="6" t="s">
        <v>4</v>
      </c>
      <c r="B30" s="18"/>
      <c r="C30" s="30">
        <f>C32+C34+C37+C40+C42+C44</f>
        <v>51805.9</v>
      </c>
      <c r="D30" s="30">
        <f>D32+D34+D37+D40+D44</f>
        <v>107408</v>
      </c>
      <c r="E30" s="30">
        <f>E32+E34+E37+E40+E44</f>
        <v>104094.8</v>
      </c>
      <c r="F30" s="30">
        <f>E30/D30*100</f>
        <v>96.91531357068375</v>
      </c>
      <c r="G30" s="30" t="s">
        <v>112</v>
      </c>
      <c r="H30" s="9"/>
    </row>
    <row r="31" spans="1:8" ht="14.25" customHeight="1">
      <c r="A31" s="10" t="s">
        <v>3</v>
      </c>
      <c r="B31" s="19"/>
      <c r="C31" s="30"/>
      <c r="D31" s="30"/>
      <c r="E31" s="30"/>
      <c r="F31" s="30"/>
      <c r="G31" s="30"/>
      <c r="H31" s="9"/>
    </row>
    <row r="32" spans="1:8" ht="13.5" customHeight="1">
      <c r="A32" s="10" t="s">
        <v>5</v>
      </c>
      <c r="B32" s="20" t="s">
        <v>6</v>
      </c>
      <c r="C32" s="14">
        <f>C33</f>
        <v>5424.3</v>
      </c>
      <c r="D32" s="14">
        <f t="shared" ref="D32:E32" si="2">D33</f>
        <v>7836.7</v>
      </c>
      <c r="E32" s="14">
        <f t="shared" si="2"/>
        <v>7544.5</v>
      </c>
      <c r="F32" s="14">
        <f t="shared" ref="F32:F45" si="3">E32/D32*100</f>
        <v>96.271389743131678</v>
      </c>
      <c r="G32" s="14">
        <f t="shared" ref="G32:G45" si="4">E32/C32*100</f>
        <v>139.08707114282026</v>
      </c>
      <c r="H32" s="9"/>
    </row>
    <row r="33" spans="1:15" ht="18" customHeight="1">
      <c r="A33" s="10" t="s">
        <v>7</v>
      </c>
      <c r="B33" s="20" t="s">
        <v>8</v>
      </c>
      <c r="C33" s="14">
        <v>5424.3</v>
      </c>
      <c r="D33" s="14">
        <v>7836.7</v>
      </c>
      <c r="E33" s="14">
        <v>7544.5</v>
      </c>
      <c r="F33" s="14">
        <f t="shared" si="3"/>
        <v>96.271389743131678</v>
      </c>
      <c r="G33" s="14">
        <f t="shared" si="4"/>
        <v>139.08707114282026</v>
      </c>
      <c r="H33" s="9"/>
    </row>
    <row r="34" spans="1:15" ht="16.5" customHeight="1">
      <c r="A34" s="10" t="s">
        <v>9</v>
      </c>
      <c r="B34" s="20" t="s">
        <v>10</v>
      </c>
      <c r="C34" s="14">
        <f>C35+C36</f>
        <v>2420.1</v>
      </c>
      <c r="D34" s="14">
        <f t="shared" ref="D34:E34" si="5">D35+D36</f>
        <v>2714.3</v>
      </c>
      <c r="E34" s="14">
        <f t="shared" si="5"/>
        <v>2711.5</v>
      </c>
      <c r="F34" s="14">
        <f t="shared" si="3"/>
        <v>99.896842648196582</v>
      </c>
      <c r="G34" s="14">
        <f t="shared" si="4"/>
        <v>112.04082475930748</v>
      </c>
      <c r="H34" s="9"/>
    </row>
    <row r="35" spans="1:15" ht="17.25" customHeight="1">
      <c r="A35" s="10" t="s">
        <v>11</v>
      </c>
      <c r="B35" s="20" t="s">
        <v>12</v>
      </c>
      <c r="C35" s="14">
        <v>2376.6</v>
      </c>
      <c r="D35" s="14">
        <v>2700.8</v>
      </c>
      <c r="E35" s="14">
        <v>2698</v>
      </c>
      <c r="F35" s="14">
        <f t="shared" si="3"/>
        <v>99.896327014218002</v>
      </c>
      <c r="G35" s="14">
        <f t="shared" si="4"/>
        <v>113.52352099638139</v>
      </c>
      <c r="H35" s="9"/>
    </row>
    <row r="36" spans="1:15" ht="17.25" customHeight="1">
      <c r="A36" s="10" t="s">
        <v>13</v>
      </c>
      <c r="B36" s="20" t="s">
        <v>14</v>
      </c>
      <c r="C36" s="14">
        <v>43.5</v>
      </c>
      <c r="D36" s="14">
        <v>13.5</v>
      </c>
      <c r="E36" s="14">
        <v>13.5</v>
      </c>
      <c r="F36" s="14">
        <f t="shared" si="3"/>
        <v>100</v>
      </c>
      <c r="G36" s="14">
        <f t="shared" si="4"/>
        <v>31.03448275862069</v>
      </c>
      <c r="H36" s="9"/>
    </row>
    <row r="37" spans="1:15" ht="17.25" customHeight="1">
      <c r="A37" s="10" t="s">
        <v>15</v>
      </c>
      <c r="B37" s="20" t="s">
        <v>16</v>
      </c>
      <c r="C37" s="14">
        <f>C38+C39</f>
        <v>32189.4</v>
      </c>
      <c r="D37" s="14">
        <f t="shared" ref="D37:E37" si="6">D38+D39</f>
        <v>81223</v>
      </c>
      <c r="E37" s="14">
        <f t="shared" si="6"/>
        <v>81038.2</v>
      </c>
      <c r="F37" s="14">
        <f t="shared" si="3"/>
        <v>99.772478238922474</v>
      </c>
      <c r="G37" s="14" t="s">
        <v>113</v>
      </c>
      <c r="H37" s="9"/>
    </row>
    <row r="38" spans="1:15" ht="16.5" customHeight="1">
      <c r="A38" s="10" t="s">
        <v>17</v>
      </c>
      <c r="B38" s="20" t="s">
        <v>18</v>
      </c>
      <c r="C38" s="14">
        <v>20.399999999999999</v>
      </c>
      <c r="D38" s="14">
        <v>18.2</v>
      </c>
      <c r="E38" s="14">
        <v>18.2</v>
      </c>
      <c r="F38" s="14">
        <f t="shared" si="3"/>
        <v>100</v>
      </c>
      <c r="G38" s="14">
        <f t="shared" si="4"/>
        <v>89.215686274509807</v>
      </c>
      <c r="H38" s="9"/>
    </row>
    <row r="39" spans="1:15" ht="15.75" customHeight="1">
      <c r="A39" s="10" t="s">
        <v>19</v>
      </c>
      <c r="B39" s="20" t="s">
        <v>20</v>
      </c>
      <c r="C39" s="14">
        <v>32169</v>
      </c>
      <c r="D39" s="14">
        <v>81204.800000000003</v>
      </c>
      <c r="E39" s="14">
        <v>81020</v>
      </c>
      <c r="F39" s="14">
        <f t="shared" si="3"/>
        <v>99.772427245680049</v>
      </c>
      <c r="G39" s="14" t="s">
        <v>113</v>
      </c>
      <c r="H39" s="9"/>
    </row>
    <row r="40" spans="1:15" ht="15" customHeight="1">
      <c r="A40" s="10" t="s">
        <v>77</v>
      </c>
      <c r="B40" s="20" t="s">
        <v>21</v>
      </c>
      <c r="C40" s="14">
        <f>C41</f>
        <v>11495.8</v>
      </c>
      <c r="D40" s="14">
        <f t="shared" ref="D40:E40" si="7">D41</f>
        <v>15631.3</v>
      </c>
      <c r="E40" s="14">
        <f t="shared" si="7"/>
        <v>12798</v>
      </c>
      <c r="F40" s="14">
        <f t="shared" si="3"/>
        <v>81.874188327266452</v>
      </c>
      <c r="G40" s="14">
        <f t="shared" si="4"/>
        <v>111.32761530298023</v>
      </c>
      <c r="H40" s="9"/>
    </row>
    <row r="41" spans="1:15" ht="16.5" customHeight="1">
      <c r="A41" s="10" t="s">
        <v>22</v>
      </c>
      <c r="B41" s="20" t="s">
        <v>23</v>
      </c>
      <c r="C41" s="14">
        <v>11495.8</v>
      </c>
      <c r="D41" s="14">
        <v>15631.3</v>
      </c>
      <c r="E41" s="14">
        <v>12798</v>
      </c>
      <c r="F41" s="14">
        <f t="shared" si="3"/>
        <v>81.874188327266452</v>
      </c>
      <c r="G41" s="14">
        <f t="shared" si="4"/>
        <v>111.32761530298023</v>
      </c>
      <c r="H41" s="9"/>
      <c r="O41" s="21"/>
    </row>
    <row r="42" spans="1:15" ht="16.5" customHeight="1">
      <c r="A42" s="10" t="s">
        <v>97</v>
      </c>
      <c r="B42" s="20" t="s">
        <v>98</v>
      </c>
      <c r="C42" s="14">
        <f>C43</f>
        <v>274.2</v>
      </c>
      <c r="D42" s="14">
        <v>0</v>
      </c>
      <c r="E42" s="14">
        <v>0</v>
      </c>
      <c r="F42" s="14">
        <v>0</v>
      </c>
      <c r="G42" s="14">
        <f t="shared" si="4"/>
        <v>0</v>
      </c>
      <c r="H42" s="9"/>
      <c r="O42" s="21"/>
    </row>
    <row r="43" spans="1:15" ht="16.5" customHeight="1">
      <c r="A43" s="10" t="s">
        <v>99</v>
      </c>
      <c r="B43" s="20" t="s">
        <v>100</v>
      </c>
      <c r="C43" s="14">
        <v>274.2</v>
      </c>
      <c r="D43" s="14">
        <v>0</v>
      </c>
      <c r="E43" s="14">
        <v>0</v>
      </c>
      <c r="F43" s="14">
        <v>0</v>
      </c>
      <c r="G43" s="14">
        <f t="shared" si="4"/>
        <v>0</v>
      </c>
      <c r="H43" s="9"/>
      <c r="O43" s="21"/>
    </row>
    <row r="44" spans="1:15" ht="28.5" customHeight="1">
      <c r="A44" s="49" t="s">
        <v>86</v>
      </c>
      <c r="B44" s="20" t="s">
        <v>88</v>
      </c>
      <c r="C44" s="14">
        <v>2.1</v>
      </c>
      <c r="D44" s="14">
        <f t="shared" ref="D44" si="8">D45</f>
        <v>2.7</v>
      </c>
      <c r="E44" s="14">
        <v>2.6</v>
      </c>
      <c r="F44" s="14">
        <f t="shared" si="3"/>
        <v>96.296296296296291</v>
      </c>
      <c r="G44" s="14">
        <f t="shared" si="4"/>
        <v>123.80952380952381</v>
      </c>
      <c r="H44" s="9"/>
      <c r="O44" s="21"/>
    </row>
    <row r="45" spans="1:15" ht="27.75" customHeight="1">
      <c r="A45" s="49" t="s">
        <v>87</v>
      </c>
      <c r="B45" s="20" t="s">
        <v>85</v>
      </c>
      <c r="C45" s="14">
        <v>2.1</v>
      </c>
      <c r="D45" s="14">
        <v>2.7</v>
      </c>
      <c r="E45" s="14">
        <v>2.6</v>
      </c>
      <c r="F45" s="14">
        <f t="shared" si="3"/>
        <v>96.296296296296291</v>
      </c>
      <c r="G45" s="14">
        <f t="shared" si="4"/>
        <v>123.80952380952381</v>
      </c>
      <c r="H45" s="9"/>
      <c r="O45" s="21"/>
    </row>
    <row r="46" spans="1:15" ht="25.5" customHeight="1">
      <c r="A46" s="50" t="s">
        <v>24</v>
      </c>
      <c r="B46" s="18"/>
      <c r="C46" s="35">
        <f>C5-C30</f>
        <v>-1614.3000000000029</v>
      </c>
      <c r="D46" s="35">
        <f>D5-D30</f>
        <v>-1551.1999999999971</v>
      </c>
      <c r="E46" s="35">
        <f>E5-E30</f>
        <v>-821.5</v>
      </c>
      <c r="F46" s="14"/>
      <c r="G46" s="14"/>
      <c r="H46" s="9">
        <f t="shared" ref="H46" si="9">G46/100</f>
        <v>0</v>
      </c>
      <c r="O46" s="21"/>
    </row>
    <row r="47" spans="1:15" ht="19.5" customHeight="1">
      <c r="A47" s="51" t="s">
        <v>25</v>
      </c>
      <c r="B47" s="23"/>
      <c r="C47" s="33">
        <f>C48+C52</f>
        <v>1614.2999999999956</v>
      </c>
      <c r="D47" s="33">
        <f>D48+D52</f>
        <v>1551.1999999999971</v>
      </c>
      <c r="E47" s="33">
        <f>E48+E52</f>
        <v>821.5</v>
      </c>
      <c r="F47" s="37"/>
      <c r="G47" s="38"/>
      <c r="H47" s="22"/>
    </row>
    <row r="48" spans="1:15" ht="29.25" customHeight="1">
      <c r="A48" s="52" t="s">
        <v>89</v>
      </c>
      <c r="B48" s="24" t="s">
        <v>90</v>
      </c>
      <c r="C48" s="34">
        <f>C49</f>
        <v>0</v>
      </c>
      <c r="D48" s="34">
        <f>D49</f>
        <v>1000</v>
      </c>
      <c r="E48" s="34">
        <f>E49</f>
        <v>1000</v>
      </c>
      <c r="F48" s="37"/>
      <c r="G48" s="38"/>
      <c r="H48" s="22"/>
    </row>
    <row r="49" spans="1:8" ht="42.75" customHeight="1">
      <c r="A49" s="52" t="s">
        <v>91</v>
      </c>
      <c r="B49" s="24" t="s">
        <v>92</v>
      </c>
      <c r="C49" s="34">
        <v>0</v>
      </c>
      <c r="D49" s="34">
        <f>D50+D51</f>
        <v>1000</v>
      </c>
      <c r="E49" s="34">
        <f>E50+E51</f>
        <v>1000</v>
      </c>
      <c r="F49" s="37"/>
      <c r="G49" s="38"/>
      <c r="H49" s="22"/>
    </row>
    <row r="50" spans="1:8" ht="29.25" customHeight="1">
      <c r="A50" s="52" t="s">
        <v>93</v>
      </c>
      <c r="B50" s="24" t="s">
        <v>94</v>
      </c>
      <c r="C50" s="34">
        <v>4000</v>
      </c>
      <c r="D50" s="34">
        <v>4000</v>
      </c>
      <c r="E50" s="34">
        <v>4000</v>
      </c>
      <c r="F50" s="37"/>
      <c r="G50" s="38"/>
      <c r="H50" s="22"/>
    </row>
    <row r="51" spans="1:8" ht="28.5" customHeight="1">
      <c r="A51" s="52" t="s">
        <v>95</v>
      </c>
      <c r="B51" s="24" t="s">
        <v>96</v>
      </c>
      <c r="C51" s="34">
        <v>-4000</v>
      </c>
      <c r="D51" s="34">
        <v>-3000</v>
      </c>
      <c r="E51" s="34">
        <v>-3000</v>
      </c>
      <c r="F51" s="37"/>
      <c r="G51" s="38"/>
      <c r="H51" s="22"/>
    </row>
    <row r="52" spans="1:8" ht="25.5" customHeight="1">
      <c r="A52" s="10" t="s">
        <v>26</v>
      </c>
      <c r="B52" s="25" t="s">
        <v>27</v>
      </c>
      <c r="C52" s="35">
        <f>C53+C54</f>
        <v>1614.2999999999956</v>
      </c>
      <c r="D52" s="35">
        <f>D53+D54</f>
        <v>551.19999999999709</v>
      </c>
      <c r="E52" s="35">
        <f>E53+E54</f>
        <v>-178.5</v>
      </c>
      <c r="F52" s="39"/>
      <c r="G52" s="39"/>
    </row>
    <row r="53" spans="1:8" ht="32.25" customHeight="1">
      <c r="A53" s="10" t="s">
        <v>28</v>
      </c>
      <c r="B53" s="25" t="s">
        <v>29</v>
      </c>
      <c r="C53" s="36">
        <v>-54940.800000000003</v>
      </c>
      <c r="D53" s="35">
        <v>-109856.8</v>
      </c>
      <c r="E53" s="35">
        <v>-107662.2</v>
      </c>
      <c r="F53" s="39"/>
      <c r="G53" s="39"/>
    </row>
    <row r="54" spans="1:8" ht="27" customHeight="1">
      <c r="A54" s="10" t="s">
        <v>30</v>
      </c>
      <c r="B54" s="25" t="s">
        <v>31</v>
      </c>
      <c r="C54" s="36">
        <v>56555.1</v>
      </c>
      <c r="D54" s="35">
        <v>110408</v>
      </c>
      <c r="E54" s="35">
        <v>107483.7</v>
      </c>
      <c r="F54" s="39"/>
      <c r="G54" s="39"/>
    </row>
    <row r="55" spans="1:8">
      <c r="C55" s="22"/>
      <c r="D55" s="22"/>
      <c r="E55" s="22"/>
      <c r="F55" s="22"/>
      <c r="G55" s="22"/>
    </row>
    <row r="58" spans="1:8">
      <c r="A58" s="61" t="s">
        <v>70</v>
      </c>
      <c r="B58" s="61"/>
      <c r="C58" s="61"/>
      <c r="D58" s="61"/>
      <c r="E58" s="61"/>
      <c r="F58" s="61"/>
      <c r="G58" s="61"/>
    </row>
  </sheetData>
  <mergeCells count="2">
    <mergeCell ref="A58:G58"/>
    <mergeCell ref="A2:G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9"/>
  <sheetViews>
    <sheetView tabSelected="1" workbookViewId="0">
      <selection activeCell="F17" sqref="F17"/>
    </sheetView>
  </sheetViews>
  <sheetFormatPr defaultRowHeight="15"/>
  <cols>
    <col min="1" max="1" width="25.140625" style="2" customWidth="1"/>
    <col min="2" max="2" width="19.140625" style="2" customWidth="1"/>
    <col min="3" max="3" width="14.140625" style="2" customWidth="1"/>
    <col min="4" max="4" width="16.85546875" style="2" customWidth="1"/>
    <col min="5" max="5" width="13" style="2" customWidth="1"/>
    <col min="6" max="6" width="14.28515625" style="2" customWidth="1"/>
    <col min="7" max="7" width="13.7109375" style="2" customWidth="1"/>
    <col min="8" max="16384" width="9.140625" style="2"/>
  </cols>
  <sheetData>
    <row r="2" spans="1:7" ht="96" customHeight="1">
      <c r="A2" s="62" t="s">
        <v>110</v>
      </c>
      <c r="B2" s="63"/>
      <c r="C2" s="63"/>
      <c r="D2" s="63"/>
      <c r="E2" s="63"/>
      <c r="F2" s="63"/>
      <c r="G2" s="63"/>
    </row>
    <row r="3" spans="1:7">
      <c r="G3" s="3"/>
    </row>
    <row r="4" spans="1:7" ht="94.5" customHeight="1">
      <c r="A4" s="5" t="s">
        <v>32</v>
      </c>
      <c r="B4" s="5" t="s">
        <v>33</v>
      </c>
      <c r="C4" s="5" t="s">
        <v>106</v>
      </c>
      <c r="D4" s="5" t="s">
        <v>107</v>
      </c>
      <c r="E4" s="5" t="s">
        <v>108</v>
      </c>
      <c r="F4" s="5" t="s">
        <v>80</v>
      </c>
      <c r="G4" s="5" t="s">
        <v>81</v>
      </c>
    </row>
    <row r="5" spans="1:7" ht="29.25" customHeight="1">
      <c r="A5" s="26" t="s">
        <v>34</v>
      </c>
      <c r="B5" s="44">
        <v>40.4</v>
      </c>
      <c r="C5" s="45">
        <v>14552.2</v>
      </c>
      <c r="D5" s="45">
        <v>18785</v>
      </c>
      <c r="E5" s="45">
        <v>16423.8</v>
      </c>
      <c r="F5" s="45">
        <f>E5/D5*100</f>
        <v>87.430396593026344</v>
      </c>
      <c r="G5" s="45">
        <f>E5/C5*100</f>
        <v>112.86128557881281</v>
      </c>
    </row>
    <row r="9" spans="1:7">
      <c r="A9" s="63" t="s">
        <v>36</v>
      </c>
      <c r="B9" s="63"/>
      <c r="C9" s="63"/>
      <c r="D9" s="63"/>
      <c r="E9" s="63"/>
      <c r="F9" s="63"/>
      <c r="G9" s="63"/>
    </row>
  </sheetData>
  <mergeCells count="2">
    <mergeCell ref="A2:G2"/>
    <mergeCell ref="A9:G9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9"/>
  <sheetViews>
    <sheetView zoomScale="90" zoomScaleNormal="90" workbookViewId="0">
      <selection activeCell="A9" sqref="A9"/>
    </sheetView>
  </sheetViews>
  <sheetFormatPr defaultRowHeight="15"/>
  <cols>
    <col min="1" max="1" width="43" style="2" customWidth="1"/>
    <col min="2" max="2" width="16.85546875" style="2" customWidth="1"/>
    <col min="3" max="3" width="17.42578125" style="2" customWidth="1"/>
    <col min="4" max="4" width="14.5703125" style="2" customWidth="1"/>
    <col min="5" max="5" width="12.85546875" style="2" customWidth="1"/>
    <col min="6" max="6" width="13.5703125" style="2" customWidth="1"/>
    <col min="7" max="16384" width="9.140625" style="2"/>
  </cols>
  <sheetData>
    <row r="2" spans="1:7" ht="96" customHeight="1">
      <c r="A2" s="62" t="s">
        <v>105</v>
      </c>
      <c r="B2" s="63"/>
      <c r="C2" s="63"/>
      <c r="D2" s="63"/>
      <c r="E2" s="63"/>
      <c r="F2" s="63"/>
    </row>
    <row r="3" spans="1:7">
      <c r="F3" s="3"/>
    </row>
    <row r="4" spans="1:7" ht="75.75" customHeight="1">
      <c r="A4" s="5" t="s">
        <v>61</v>
      </c>
      <c r="B4" s="5" t="s">
        <v>106</v>
      </c>
      <c r="C4" s="5" t="s">
        <v>107</v>
      </c>
      <c r="D4" s="5" t="s">
        <v>108</v>
      </c>
      <c r="E4" s="5" t="s">
        <v>80</v>
      </c>
      <c r="F4" s="5" t="s">
        <v>81</v>
      </c>
    </row>
    <row r="5" spans="1:7" ht="66" customHeight="1">
      <c r="A5" s="53" t="s">
        <v>74</v>
      </c>
      <c r="B5" s="12">
        <v>2</v>
      </c>
      <c r="C5" s="12">
        <v>2</v>
      </c>
      <c r="D5" s="12">
        <v>2</v>
      </c>
      <c r="E5" s="12">
        <f>D5/C5*100</f>
        <v>100</v>
      </c>
      <c r="F5" s="12">
        <f t="shared" ref="F5:F12" si="0">D5/B5*100</f>
        <v>100</v>
      </c>
    </row>
    <row r="6" spans="1:7" ht="60.75" customHeight="1">
      <c r="A6" s="54" t="s">
        <v>75</v>
      </c>
      <c r="B6" s="12">
        <v>2</v>
      </c>
      <c r="C6" s="12">
        <v>2</v>
      </c>
      <c r="D6" s="12">
        <v>2</v>
      </c>
      <c r="E6" s="12">
        <f t="shared" ref="E6:E14" si="1">D6/C6*100</f>
        <v>100</v>
      </c>
      <c r="F6" s="12">
        <f t="shared" si="0"/>
        <v>100</v>
      </c>
    </row>
    <row r="7" spans="1:7" ht="61.5" customHeight="1">
      <c r="A7" s="55" t="s">
        <v>63</v>
      </c>
      <c r="B7" s="12">
        <v>4411.3</v>
      </c>
      <c r="C7" s="12">
        <v>3114.2</v>
      </c>
      <c r="D7" s="12">
        <v>2996</v>
      </c>
      <c r="E7" s="12">
        <f t="shared" si="1"/>
        <v>96.204482692184186</v>
      </c>
      <c r="F7" s="12">
        <f t="shared" si="0"/>
        <v>67.916487203318738</v>
      </c>
    </row>
    <row r="8" spans="1:7" ht="81.75" customHeight="1">
      <c r="A8" s="56" t="s">
        <v>78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27"/>
    </row>
    <row r="9" spans="1:7" ht="58.5" customHeight="1">
      <c r="A9" s="57" t="s">
        <v>69</v>
      </c>
      <c r="B9" s="12">
        <v>2376.6</v>
      </c>
      <c r="C9" s="12">
        <v>2700.8</v>
      </c>
      <c r="D9" s="12">
        <v>2698</v>
      </c>
      <c r="E9" s="12">
        <f t="shared" si="1"/>
        <v>99.896327014218002</v>
      </c>
      <c r="F9" s="12">
        <f t="shared" si="0"/>
        <v>113.52352099638139</v>
      </c>
    </row>
    <row r="10" spans="1:7" ht="87" customHeight="1">
      <c r="A10" s="58" t="s">
        <v>76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</row>
    <row r="11" spans="1:7" ht="80.25" customHeight="1">
      <c r="A11" s="59" t="s">
        <v>79</v>
      </c>
      <c r="B11" s="12">
        <v>1993.6</v>
      </c>
      <c r="C11" s="12">
        <v>12105</v>
      </c>
      <c r="D11" s="12">
        <v>12105</v>
      </c>
      <c r="E11" s="12">
        <f t="shared" si="1"/>
        <v>100</v>
      </c>
      <c r="F11" s="12" t="s">
        <v>114</v>
      </c>
      <c r="G11" s="29"/>
    </row>
    <row r="12" spans="1:7" ht="67.5" hidden="1" customHeight="1">
      <c r="A12" s="60" t="s">
        <v>73</v>
      </c>
      <c r="B12" s="12">
        <v>0</v>
      </c>
      <c r="C12" s="31">
        <v>0</v>
      </c>
      <c r="D12" s="31">
        <v>0</v>
      </c>
      <c r="E12" s="12" t="e">
        <f t="shared" si="1"/>
        <v>#DIV/0!</v>
      </c>
      <c r="F12" s="12" t="e">
        <f t="shared" si="0"/>
        <v>#DIV/0!</v>
      </c>
    </row>
    <row r="13" spans="1:7" ht="72.75" customHeight="1">
      <c r="A13" s="60" t="s">
        <v>111</v>
      </c>
      <c r="B13" s="12">
        <v>0</v>
      </c>
      <c r="C13" s="12">
        <v>22000</v>
      </c>
      <c r="D13" s="12">
        <v>22000</v>
      </c>
      <c r="E13" s="12">
        <f t="shared" si="1"/>
        <v>100</v>
      </c>
      <c r="F13" s="12">
        <v>0</v>
      </c>
    </row>
    <row r="14" spans="1:7" ht="67.5" customHeight="1">
      <c r="A14" s="60" t="s">
        <v>104</v>
      </c>
      <c r="B14" s="12">
        <v>0</v>
      </c>
      <c r="C14" s="12">
        <v>50</v>
      </c>
      <c r="D14" s="12">
        <v>0</v>
      </c>
      <c r="E14" s="12">
        <f t="shared" si="1"/>
        <v>0</v>
      </c>
      <c r="F14" s="12">
        <v>0</v>
      </c>
    </row>
    <row r="15" spans="1:7" ht="27" customHeight="1">
      <c r="A15" s="28" t="s">
        <v>62</v>
      </c>
      <c r="B15" s="8">
        <f>SUM(B5:B14)</f>
        <v>8785.5</v>
      </c>
      <c r="C15" s="8">
        <f>SUM(C5:C14)</f>
        <v>39974</v>
      </c>
      <c r="D15" s="8">
        <f>SUM(D5:D14)</f>
        <v>39803</v>
      </c>
      <c r="E15" s="8">
        <f>D15/C15*100</f>
        <v>99.572221944263774</v>
      </c>
      <c r="F15" s="8" t="s">
        <v>115</v>
      </c>
      <c r="G15" s="29"/>
    </row>
    <row r="19" spans="1:6">
      <c r="A19" s="63" t="s">
        <v>36</v>
      </c>
      <c r="B19" s="63"/>
      <c r="C19" s="63"/>
      <c r="D19" s="63"/>
      <c r="E19" s="63"/>
      <c r="F19" s="63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2023-01-27T07:26:55Z</cp:lastPrinted>
  <dcterms:created xsi:type="dcterms:W3CDTF">2017-04-17T10:25:39Z</dcterms:created>
  <dcterms:modified xsi:type="dcterms:W3CDTF">2023-01-27T07:27:50Z</dcterms:modified>
</cp:coreProperties>
</file>