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965" yWindow="-60" windowWidth="16200" windowHeight="1284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1'!$B$17</definedName>
  </definedNames>
  <calcPr calcId="124519" iterate="1"/>
</workbook>
</file>

<file path=xl/calcChain.xml><?xml version="1.0" encoding="utf-8"?>
<calcChain xmlns="http://schemas.openxmlformats.org/spreadsheetml/2006/main">
  <c r="E24" i="1"/>
  <c r="F24" s="1"/>
  <c r="G8"/>
  <c r="G9"/>
  <c r="G10"/>
  <c r="G11"/>
  <c r="G12"/>
  <c r="G13"/>
  <c r="G14"/>
  <c r="G15"/>
  <c r="G16"/>
  <c r="G17"/>
  <c r="G18"/>
  <c r="G20"/>
  <c r="G21"/>
  <c r="G22"/>
  <c r="G23"/>
  <c r="G25"/>
  <c r="G26"/>
  <c r="G27"/>
  <c r="F8"/>
  <c r="F9"/>
  <c r="F10"/>
  <c r="F11"/>
  <c r="F12"/>
  <c r="F13"/>
  <c r="F14"/>
  <c r="F15"/>
  <c r="F16"/>
  <c r="F17"/>
  <c r="F18"/>
  <c r="F20"/>
  <c r="F21"/>
  <c r="F22"/>
  <c r="F23"/>
  <c r="F25"/>
  <c r="F26"/>
  <c r="F27"/>
  <c r="G24" l="1"/>
  <c r="G44"/>
  <c r="G37"/>
  <c r="G38"/>
  <c r="G41"/>
  <c r="F7" i="3" l="1"/>
  <c r="C13" i="1"/>
  <c r="F8" i="3"/>
  <c r="F9"/>
  <c r="E7"/>
  <c r="E8"/>
  <c r="E9"/>
  <c r="G32" i="1"/>
  <c r="G36"/>
  <c r="G45"/>
  <c r="G47"/>
  <c r="F32"/>
  <c r="F33"/>
  <c r="F34"/>
  <c r="F36"/>
  <c r="F38"/>
  <c r="F41"/>
  <c r="F42"/>
  <c r="F43"/>
  <c r="F45"/>
  <c r="F47"/>
  <c r="F49"/>
  <c r="C48"/>
  <c r="E48"/>
  <c r="D48"/>
  <c r="E40"/>
  <c r="D40"/>
  <c r="E26"/>
  <c r="D26"/>
  <c r="C26"/>
  <c r="D8"/>
  <c r="D7" s="1"/>
  <c r="C24"/>
  <c r="C20"/>
  <c r="D24"/>
  <c r="E20"/>
  <c r="D20"/>
  <c r="E13"/>
  <c r="D13"/>
  <c r="C11"/>
  <c r="E11"/>
  <c r="D11"/>
  <c r="E8"/>
  <c r="E7" l="1"/>
  <c r="F48"/>
  <c r="F40"/>
  <c r="E19"/>
  <c r="C7"/>
  <c r="C19"/>
  <c r="D19"/>
  <c r="G19" l="1"/>
  <c r="F19"/>
  <c r="D31"/>
  <c r="B10" i="3"/>
  <c r="C53" i="1"/>
  <c r="C51" s="1"/>
  <c r="C46"/>
  <c r="C44"/>
  <c r="C40"/>
  <c r="C37"/>
  <c r="C35"/>
  <c r="C31"/>
  <c r="C5"/>
  <c r="E5" i="3"/>
  <c r="C10"/>
  <c r="D10"/>
  <c r="E46" i="1"/>
  <c r="D46"/>
  <c r="G46" l="1"/>
  <c r="F46"/>
  <c r="C29"/>
  <c r="C50" s="1"/>
  <c r="G7"/>
  <c r="E10" i="3"/>
  <c r="F10"/>
  <c r="D5" i="1"/>
  <c r="F7"/>
  <c r="E5"/>
  <c r="E53"/>
  <c r="D53"/>
  <c r="F5" l="1"/>
  <c r="G5"/>
  <c r="E44"/>
  <c r="D44"/>
  <c r="E37"/>
  <c r="D37"/>
  <c r="E35"/>
  <c r="D35"/>
  <c r="E31"/>
  <c r="E29" s="1"/>
  <c r="F37" l="1"/>
  <c r="F35"/>
  <c r="G35"/>
  <c r="F44"/>
  <c r="D29"/>
  <c r="G31"/>
  <c r="F31"/>
  <c r="E6" i="3"/>
  <c r="G29" i="1" l="1"/>
  <c r="F29"/>
  <c r="D51"/>
  <c r="E51"/>
  <c r="D50"/>
  <c r="E50"/>
  <c r="G5" i="2"/>
  <c r="F5"/>
  <c r="G6"/>
  <c r="F6"/>
</calcChain>
</file>

<file path=xl/sharedStrings.xml><?xml version="1.0" encoding="utf-8"?>
<sst xmlns="http://schemas.openxmlformats.org/spreadsheetml/2006/main" count="129" uniqueCount="111">
  <si>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</si>
  <si>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</si>
  <si>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</si>
  <si>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</si>
  <si>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</si>
  <si>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</si>
  <si>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</si>
  <si>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</si>
  <si>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</si>
  <si>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</si>
  <si>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</si>
  <si>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</si>
  <si>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</si>
  <si>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</si>
  <si>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</si>
  <si>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</si>
  <si>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</si>
  <si>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</si>
  <si>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</si>
  <si>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</si>
  <si>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</si>
  <si>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</si>
  <si>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</si>
  <si>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</si>
  <si>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</si>
  <si>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</si>
  <si>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</si>
  <si>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</si>
  <si>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</si>
  <si>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</si>
  <si>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</si>
  <si>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</si>
  <si>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</si>
  <si>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</si>
  <si>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</si>
  <si>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</si>
  <si>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</si>
  <si>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</si>
  <si>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</si>
  <si>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</si>
  <si>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</si>
  <si>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Налоговые и неналоговые доходы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</si>
  <si>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</si>
  <si>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</si>
  <si>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</si>
  <si>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</si>
  <si>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</si>
  <si>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</si>
  <si>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</si>
  <si>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</si>
  <si>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</si>
  <si>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</si>
  <si>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</si>
  <si>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</si>
  <si>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</si>
  <si>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</si>
  <si>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</si>
  <si>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</si>
  <si>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</si>
  <si>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</si>
  <si>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</si>
  <si>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</si>
  <si>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>Доходы от использования имущества находящегося в государственной и муниципальной собственности</t>
  </si>
  <si>
    <t>20200000000000150</t>
  </si>
  <si>
    <t>20210000000000150</t>
  </si>
  <si>
    <t>20230000000000150</t>
  </si>
  <si>
    <t>20235118100000150</t>
  </si>
  <si>
    <t>20240000000000150</t>
  </si>
  <si>
    <t>Субсидии бюджетам муниципальных районов и поселений области на обеспечение развития и укрепления материально-технической базы муниципальных домов культуры</t>
  </si>
  <si>
    <t>Субсидии бюджетам сельских поселений области на реализацию проектов области</t>
  </si>
  <si>
    <t>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</si>
  <si>
    <t>00 0111 0000000000 000</t>
  </si>
  <si>
    <t>Резервные фонды</t>
  </si>
  <si>
    <t>Культура и кинематография</t>
  </si>
  <si>
    <t>Другие вопросы в области национальной экономики</t>
  </si>
  <si>
    <t>00 0412 0000000000 000</t>
  </si>
  <si>
    <t>20225467100000150</t>
  </si>
  <si>
    <t>Налоги на товары ( Работы, услуги) реализуемые на территории Российской Федерации</t>
  </si>
  <si>
    <t>10300000000000000</t>
  </si>
  <si>
    <t>20215001100001150</t>
  </si>
  <si>
    <t>20220000000000150</t>
  </si>
  <si>
    <t>Межбюджетные трансферты  общего характера бюджетам бюджетной системы Российской Федерации</t>
  </si>
  <si>
    <t>Межбюджетные трансферты</t>
  </si>
  <si>
    <t>00 1400 0000000000 000</t>
  </si>
  <si>
    <t>00 1403 0000000000 000</t>
  </si>
  <si>
    <t>Муниципальная программа "Развитие культуры Алексеевского муниципального образования Базарно-Карабулакского муниципального района"</t>
  </si>
  <si>
    <t>Муниципальная программа "Обеспечение комплексного развития территорий Алексеевского муниципального образования Базарно-Карабулакского муниципального района"</t>
  </si>
  <si>
    <t>Прочие безвозмездные поступления</t>
  </si>
  <si>
    <t>20400000000000150</t>
  </si>
  <si>
    <t>-</t>
  </si>
  <si>
    <t>Муниципальная программа "Ремонт и содержание автомобильных дорог общего пользования местного значения в границах Алексеевского сельского поселения Базарно-Карабулакского муниципального района"</t>
  </si>
  <si>
    <t>% исполнения плана                       2026 года</t>
  </si>
  <si>
    <t>% исполнения 2026 года к 2025 году</t>
  </si>
  <si>
    <t>Врио начальника финансового управления                                                                               Г.В. Куликова</t>
  </si>
  <si>
    <t>Врио начальника финансового управления                                                                 Г.В. Куликова</t>
  </si>
  <si>
    <t>Коммунальное хозяйство</t>
  </si>
  <si>
    <t>00 0502 0000000000 000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</si>
  <si>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</si>
  <si>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</si>
  <si>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Дотации бюджетам субъектов Российской Федерации и муниципальных образований, в том числе: </t>
  </si>
  <si>
    <t>Исполнено на 1 июля 2025 г.</t>
  </si>
  <si>
    <t>Утвержденные бюджетные назначения на                        1 июля 2026 г.</t>
  </si>
  <si>
    <t>Исполнено на 1 июля 2026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</si>
  <si>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Алексеевскому муниципальному образованию Базарно-Карабулакского муниципального района
 на 1 июля 2026 г.
</t>
  </si>
  <si>
    <t>Прочие неналоговые доходы</t>
  </si>
  <si>
    <t>св. 15,2 раза</t>
  </si>
  <si>
    <t>св. 4,4 раза</t>
  </si>
  <si>
    <t>св. 5,4 раза</t>
  </si>
  <si>
    <t>св. 5,5 раза</t>
  </si>
  <si>
    <t xml:space="preserve">Сведения об исполнении бюджета Алексеевского сельского поселения Базарно-Карабулакского муниципального района 
на 1 июля 2026 года      
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</si>
  <si>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Алексеевского сельского поселения                                               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                                                                          по расходам в разрезе муниципальных программ
на 1 июля 2026 года     
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</si>
</sst>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#,##0.0"/>
    <numFmt numFmtId="166" formatCode="000"/>
    <numFmt numFmtId="167" formatCode="dd\.mm\.yyyy"/>
    <numFmt numFmtId="168" formatCode="#,##0.00_ ;\-#,##0.00"/>
  </numFmts>
  <fonts count="2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b/>
      <sz val="11"/>
      <color theme="1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6">
    <xf numFmtId="0" fontId="0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5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6"/>
    <xf numFmtId="0" fontId="8" fillId="0" borderId="7">
      <alignment horizontal="center"/>
    </xf>
    <xf numFmtId="0" fontId="9" fillId="0" borderId="8">
      <alignment horizontal="right"/>
    </xf>
    <xf numFmtId="0" fontId="8" fillId="0" borderId="0"/>
    <xf numFmtId="0" fontId="8" fillId="0" borderId="9">
      <alignment horizontal="right"/>
    </xf>
    <xf numFmtId="49" fontId="8" fillId="0" borderId="10">
      <alignment horizontal="center"/>
    </xf>
    <xf numFmtId="0" fontId="9" fillId="0" borderId="11">
      <alignment horizontal="right"/>
    </xf>
    <xf numFmtId="0" fontId="11" fillId="0" borderId="0"/>
    <xf numFmtId="167" fontId="8" fillId="0" borderId="12">
      <alignment horizontal="center"/>
    </xf>
    <xf numFmtId="0" fontId="8" fillId="0" borderId="0">
      <alignment horizontal="left"/>
    </xf>
    <xf numFmtId="49" fontId="8" fillId="0" borderId="0"/>
    <xf numFmtId="49" fontId="8" fillId="0" borderId="9">
      <alignment horizontal="right" vertical="center"/>
    </xf>
    <xf numFmtId="49" fontId="8" fillId="0" borderId="12">
      <alignment horizontal="center" vertical="center"/>
    </xf>
    <xf numFmtId="0" fontId="8" fillId="0" borderId="5">
      <alignment horizontal="left" wrapText="1"/>
    </xf>
    <xf numFmtId="49" fontId="8" fillId="0" borderId="12">
      <alignment horizontal="center"/>
    </xf>
    <xf numFmtId="0" fontId="8" fillId="0" borderId="13">
      <alignment horizontal="left" wrapText="1"/>
    </xf>
    <xf numFmtId="49" fontId="8" fillId="0" borderId="9">
      <alignment horizontal="right"/>
    </xf>
    <xf numFmtId="0" fontId="8" fillId="0" borderId="14">
      <alignment horizontal="left"/>
    </xf>
    <xf numFmtId="49" fontId="8" fillId="0" borderId="14"/>
    <xf numFmtId="49" fontId="8" fillId="0" borderId="9"/>
    <xf numFmtId="49" fontId="8" fillId="0" borderId="15">
      <alignment horizontal="center"/>
    </xf>
    <xf numFmtId="0" fontId="7" fillId="0" borderId="5">
      <alignment horizontal="center"/>
    </xf>
    <xf numFmtId="0" fontId="8" fillId="0" borderId="16">
      <alignment horizontal="center" vertical="top" wrapText="1"/>
    </xf>
    <xf numFmtId="49" fontId="8" fillId="0" borderId="16">
      <alignment horizontal="center" vertical="top" wrapText="1"/>
    </xf>
    <xf numFmtId="0" fontId="6" fillId="0" borderId="17"/>
    <xf numFmtId="0" fontId="6" fillId="0" borderId="8"/>
    <xf numFmtId="0" fontId="8" fillId="0" borderId="16">
      <alignment horizontal="center" vertical="center"/>
    </xf>
    <xf numFmtId="0" fontId="8" fillId="0" borderId="7">
      <alignment horizontal="center" vertical="center"/>
    </xf>
    <xf numFmtId="49" fontId="8" fillId="0" borderId="7">
      <alignment horizontal="center" vertical="center"/>
    </xf>
    <xf numFmtId="0" fontId="8" fillId="0" borderId="18">
      <alignment horizontal="left" wrapText="1"/>
    </xf>
    <xf numFmtId="49" fontId="8" fillId="0" borderId="19">
      <alignment horizontal="center" wrapText="1"/>
    </xf>
    <xf numFmtId="49" fontId="8" fillId="0" borderId="20">
      <alignment horizontal="center"/>
    </xf>
    <xf numFmtId="4" fontId="8" fillId="0" borderId="20">
      <alignment horizontal="right" shrinkToFit="1"/>
    </xf>
    <xf numFmtId="0" fontId="8" fillId="0" borderId="21">
      <alignment horizontal="left" wrapText="1"/>
    </xf>
    <xf numFmtId="49" fontId="8" fillId="0" borderId="22">
      <alignment horizontal="center" shrinkToFit="1"/>
    </xf>
    <xf numFmtId="49" fontId="8" fillId="0" borderId="23">
      <alignment horizontal="center"/>
    </xf>
    <xf numFmtId="4" fontId="8" fillId="0" borderId="23">
      <alignment horizontal="right" shrinkToFit="1"/>
    </xf>
    <xf numFmtId="0" fontId="8" fillId="0" borderId="24">
      <alignment horizontal="left" wrapText="1" indent="2"/>
    </xf>
    <xf numFmtId="49" fontId="8" fillId="0" borderId="25">
      <alignment horizontal="center" shrinkToFit="1"/>
    </xf>
    <xf numFmtId="49" fontId="8" fillId="0" borderId="26">
      <alignment horizontal="center"/>
    </xf>
    <xf numFmtId="4" fontId="8" fillId="0" borderId="26">
      <alignment horizontal="right" shrinkToFit="1"/>
    </xf>
    <xf numFmtId="49" fontId="8" fillId="0" borderId="0">
      <alignment horizontal="right"/>
    </xf>
    <xf numFmtId="0" fontId="7" fillId="0" borderId="8">
      <alignment horizontal="center"/>
    </xf>
    <xf numFmtId="0" fontId="8" fillId="0" borderId="7">
      <alignment horizontal="center" vertical="center" shrinkToFit="1"/>
    </xf>
    <xf numFmtId="49" fontId="8" fillId="0" borderId="7">
      <alignment horizontal="center" vertical="center" shrinkToFit="1"/>
    </xf>
    <xf numFmtId="49" fontId="6" fillId="0" borderId="8"/>
    <xf numFmtId="0" fontId="8" fillId="0" borderId="19">
      <alignment horizontal="center" shrinkToFit="1"/>
    </xf>
    <xf numFmtId="4" fontId="8" fillId="0" borderId="27">
      <alignment horizontal="right" shrinkToFit="1"/>
    </xf>
    <xf numFmtId="49" fontId="6" fillId="0" borderId="11"/>
    <xf numFmtId="0" fontId="8" fillId="0" borderId="22">
      <alignment horizontal="center" shrinkToFit="1"/>
    </xf>
    <xf numFmtId="168" fontId="8" fillId="0" borderId="23">
      <alignment horizontal="right" shrinkToFit="1"/>
    </xf>
    <xf numFmtId="168" fontId="8" fillId="0" borderId="28">
      <alignment horizontal="right" shrinkToFit="1"/>
    </xf>
    <xf numFmtId="0" fontId="8" fillId="0" borderId="29">
      <alignment horizontal="left" wrapText="1"/>
    </xf>
    <xf numFmtId="49" fontId="8" fillId="0" borderId="25">
      <alignment horizontal="center" wrapText="1"/>
    </xf>
    <xf numFmtId="49" fontId="8" fillId="0" borderId="26">
      <alignment horizontal="center" wrapText="1"/>
    </xf>
    <xf numFmtId="4" fontId="8" fillId="0" borderId="26">
      <alignment horizontal="right" wrapText="1"/>
    </xf>
    <xf numFmtId="4" fontId="8" fillId="0" borderId="24">
      <alignment horizontal="right" wrapText="1"/>
    </xf>
    <xf numFmtId="0" fontId="6" fillId="0" borderId="11">
      <alignment wrapText="1"/>
    </xf>
    <xf numFmtId="0" fontId="8" fillId="0" borderId="30">
      <alignment horizontal="left" wrapText="1"/>
    </xf>
    <xf numFmtId="49" fontId="8" fillId="0" borderId="31">
      <alignment horizontal="center" shrinkToFit="1"/>
    </xf>
    <xf numFmtId="49" fontId="8" fillId="0" borderId="32">
      <alignment horizontal="center"/>
    </xf>
    <xf numFmtId="4" fontId="8" fillId="0" borderId="32">
      <alignment horizontal="right" shrinkToFit="1"/>
    </xf>
    <xf numFmtId="49" fontId="8" fillId="0" borderId="33">
      <alignment horizontal="center"/>
    </xf>
    <xf numFmtId="0" fontId="6" fillId="0" borderId="11"/>
    <xf numFmtId="0" fontId="11" fillId="0" borderId="14"/>
    <xf numFmtId="0" fontId="11" fillId="0" borderId="34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5">
      <alignment horizontal="left"/>
    </xf>
    <xf numFmtId="49" fontId="8" fillId="0" borderId="5">
      <alignment horizontal="left"/>
    </xf>
    <xf numFmtId="0" fontId="8" fillId="0" borderId="5">
      <alignment horizontal="center" shrinkToFit="1"/>
    </xf>
    <xf numFmtId="49" fontId="8" fillId="0" borderId="5">
      <alignment horizontal="center" vertical="center" shrinkToFit="1"/>
    </xf>
    <xf numFmtId="49" fontId="6" fillId="0" borderId="5">
      <alignment shrinkToFit="1"/>
    </xf>
    <xf numFmtId="49" fontId="8" fillId="0" borderId="5">
      <alignment horizontal="right"/>
    </xf>
    <xf numFmtId="0" fontId="8" fillId="0" borderId="19">
      <alignment horizontal="center" vertical="center" shrinkToFit="1"/>
    </xf>
    <xf numFmtId="49" fontId="8" fillId="0" borderId="20">
      <alignment horizontal="center" vertical="center"/>
    </xf>
    <xf numFmtId="0" fontId="8" fillId="0" borderId="18">
      <alignment horizontal="left" wrapText="1" indent="2"/>
    </xf>
    <xf numFmtId="0" fontId="8" fillId="0" borderId="35">
      <alignment horizontal="center" vertical="center" shrinkToFit="1"/>
    </xf>
    <xf numFmtId="49" fontId="8" fillId="0" borderId="16">
      <alignment horizontal="center" vertical="center"/>
    </xf>
    <xf numFmtId="168" fontId="8" fillId="0" borderId="16">
      <alignment horizontal="right" vertical="center" shrinkToFit="1"/>
    </xf>
    <xf numFmtId="168" fontId="8" fillId="0" borderId="30">
      <alignment horizontal="right" vertical="center" shrinkToFit="1"/>
    </xf>
    <xf numFmtId="0" fontId="8" fillId="0" borderId="36">
      <alignment horizontal="left" wrapText="1"/>
    </xf>
    <xf numFmtId="4" fontId="8" fillId="0" borderId="16">
      <alignment horizontal="right" shrinkToFit="1"/>
    </xf>
    <xf numFmtId="4" fontId="8" fillId="0" borderId="30">
      <alignment horizontal="right" shrinkToFit="1"/>
    </xf>
    <xf numFmtId="0" fontId="8" fillId="0" borderId="21">
      <alignment horizontal="left" wrapText="1" indent="2"/>
    </xf>
    <xf numFmtId="0" fontId="13" fillId="0" borderId="30">
      <alignment wrapText="1"/>
    </xf>
    <xf numFmtId="0" fontId="13" fillId="0" borderId="30"/>
    <xf numFmtId="0" fontId="13" fillId="2" borderId="30">
      <alignment wrapText="1"/>
    </xf>
    <xf numFmtId="0" fontId="8" fillId="2" borderId="29">
      <alignment horizontal="left" wrapText="1"/>
    </xf>
    <xf numFmtId="49" fontId="8" fillId="0" borderId="30">
      <alignment horizontal="center" shrinkToFit="1"/>
    </xf>
    <xf numFmtId="49" fontId="8" fillId="0" borderId="16">
      <alignment horizontal="center" vertical="center" shrinkToFit="1"/>
    </xf>
    <xf numFmtId="0" fontId="6" fillId="0" borderId="14">
      <alignment horizontal="left"/>
    </xf>
    <xf numFmtId="0" fontId="6" fillId="0" borderId="34">
      <alignment horizontal="left" wrapText="1"/>
    </xf>
    <xf numFmtId="0" fontId="6" fillId="0" borderId="34">
      <alignment horizontal="left"/>
    </xf>
    <xf numFmtId="0" fontId="8" fillId="0" borderId="34"/>
    <xf numFmtId="49" fontId="6" fillId="0" borderId="34"/>
    <xf numFmtId="49" fontId="6" fillId="0" borderId="34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5">
      <alignment horizontal="center" wrapText="1"/>
    </xf>
    <xf numFmtId="0" fontId="14" fillId="0" borderId="0">
      <alignment horizontal="center"/>
    </xf>
    <xf numFmtId="0" fontId="14" fillId="0" borderId="14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4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5"/>
    <xf numFmtId="0" fontId="11" fillId="0" borderId="0"/>
    <xf numFmtId="0" fontId="6" fillId="0" borderId="5"/>
    <xf numFmtId="0" fontId="6" fillId="0" borderId="16">
      <alignment horizontal="left" wrapText="1"/>
    </xf>
    <xf numFmtId="0" fontId="6" fillId="0" borderId="14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6">
      <alignment horizontal="left"/>
    </xf>
    <xf numFmtId="0" fontId="5" fillId="0" borderId="0"/>
    <xf numFmtId="0" fontId="11" fillId="0" borderId="5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3" fillId="0" borderId="0"/>
    <xf numFmtId="0" fontId="3" fillId="0" borderId="0"/>
  </cellStyleXfs>
  <cellXfs count="87">
    <xf numFmtId="0" fontId="0" fillId="0" borderId="0" xfId="0"/>
    <xf numFmtId="0" fontId="2" fillId="0" borderId="0" xfId="0" applyFont="1"/>
    <xf numFmtId="0" fontId="1" fillId="0" borderId="0" xfId="0" applyFont="1"/>
    <xf numFmtId="164" fontId="2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2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 vertical="top" wrapText="1"/>
    </xf>
    <xf numFmtId="0" fontId="17" fillId="0" borderId="3" xfId="0" applyFont="1" applyBorder="1" applyAlignment="1">
      <alignment horizontal="left" vertical="top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/>
    <xf numFmtId="0" fontId="17" fillId="0" borderId="1" xfId="0" applyFont="1" applyFill="1" applyBorder="1" applyAlignment="1">
      <alignment vertical="top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0" fontId="17" fillId="0" borderId="1" xfId="0" applyFont="1" applyBorder="1" applyAlignment="1">
      <alignment horizontal="left" vertical="top" wrapText="1"/>
    </xf>
    <xf numFmtId="1" fontId="21" fillId="0" borderId="1" xfId="0" applyNumberFormat="1" applyFont="1" applyBorder="1" applyAlignment="1">
      <alignment horizontal="righ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0" fontId="17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0" fontId="17" fillId="0" borderId="1" xfId="0" applyFont="1" applyBorder="1" applyAlignment="1">
      <alignment vertical="center" wrapText="1"/>
    </xf>
    <xf numFmtId="164" fontId="17" fillId="0" borderId="0" xfId="0" applyNumberFormat="1" applyFont="1"/>
    <xf numFmtId="0" fontId="1" fillId="0" borderId="0" xfId="0" applyFont="1"/>
    <xf numFmtId="0" fontId="2" fillId="0" borderId="0" xfId="0" applyFont="1"/>
    <xf numFmtId="0" fontId="1" fillId="0" borderId="0" xfId="0" applyFont="1"/>
    <xf numFmtId="164" fontId="1" fillId="0" borderId="0" xfId="0" applyNumberFormat="1" applyFont="1"/>
    <xf numFmtId="0" fontId="17" fillId="0" borderId="1" xfId="0" applyFont="1" applyFill="1" applyBorder="1" applyAlignment="1">
      <alignment horizontal="center" vertical="center" wrapText="1"/>
    </xf>
    <xf numFmtId="166" fontId="18" fillId="0" borderId="3" xfId="2" applyNumberFormat="1" applyFont="1" applyFill="1" applyBorder="1" applyAlignment="1" applyProtection="1">
      <alignment vertical="top" wrapText="1"/>
      <protection hidden="1"/>
    </xf>
    <xf numFmtId="0" fontId="16" fillId="0" borderId="1" xfId="0" applyFont="1" applyBorder="1" applyAlignment="1">
      <alignment vertical="center" wrapText="1"/>
    </xf>
    <xf numFmtId="166" fontId="18" fillId="0" borderId="3" xfId="3" applyNumberFormat="1" applyFont="1" applyFill="1" applyBorder="1" applyAlignment="1" applyProtection="1">
      <alignment vertical="top" wrapText="1"/>
      <protection hidden="1"/>
    </xf>
    <xf numFmtId="0" fontId="23" fillId="0" borderId="0" xfId="0" applyFont="1"/>
    <xf numFmtId="0" fontId="17" fillId="0" borderId="0" xfId="0" applyFont="1"/>
    <xf numFmtId="0" fontId="1" fillId="0" borderId="0" xfId="0" applyFont="1"/>
    <xf numFmtId="164" fontId="1" fillId="0" borderId="0" xfId="0" applyNumberFormat="1" applyFont="1"/>
    <xf numFmtId="164" fontId="17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164" fontId="1" fillId="0" borderId="0" xfId="0" applyNumberFormat="1" applyFont="1"/>
    <xf numFmtId="164" fontId="16" fillId="0" borderId="4" xfId="0" applyNumberFormat="1" applyFont="1" applyFill="1" applyBorder="1" applyAlignment="1">
      <alignment horizontal="right" vertical="center" wrapText="1"/>
    </xf>
    <xf numFmtId="164" fontId="17" fillId="0" borderId="4" xfId="0" applyNumberFormat="1" applyFont="1" applyFill="1" applyBorder="1" applyAlignment="1">
      <alignment horizontal="right" vertical="center" wrapText="1"/>
    </xf>
    <xf numFmtId="166" fontId="18" fillId="4" borderId="3" xfId="2" applyNumberFormat="1" applyFont="1" applyFill="1" applyBorder="1" applyAlignment="1" applyProtection="1">
      <alignment vertical="top" wrapText="1"/>
      <protection hidden="1"/>
    </xf>
    <xf numFmtId="0" fontId="16" fillId="5" borderId="1" xfId="0" applyFont="1" applyFill="1" applyBorder="1" applyAlignment="1">
      <alignment horizontal="left" vertical="top" wrapText="1"/>
    </xf>
    <xf numFmtId="1" fontId="20" fillId="5" borderId="1" xfId="0" applyNumberFormat="1" applyFont="1" applyFill="1" applyBorder="1" applyAlignment="1">
      <alignment horizontal="right" vertical="center" wrapText="1"/>
    </xf>
    <xf numFmtId="164" fontId="16" fillId="5" borderId="1" xfId="0" applyNumberFormat="1" applyFont="1" applyFill="1" applyBorder="1" applyAlignment="1">
      <alignment horizontal="right" vertical="center" wrapText="1"/>
    </xf>
    <xf numFmtId="164" fontId="16" fillId="5" borderId="4" xfId="0" applyNumberFormat="1" applyFont="1" applyFill="1" applyBorder="1" applyAlignment="1">
      <alignment horizontal="right" vertical="center" wrapText="1"/>
    </xf>
    <xf numFmtId="1" fontId="17" fillId="0" borderId="1" xfId="0" applyNumberFormat="1" applyFont="1" applyFill="1" applyBorder="1" applyAlignment="1">
      <alignment horizontal="right" vertical="center" wrapText="1"/>
    </xf>
    <xf numFmtId="49" fontId="22" fillId="0" borderId="1" xfId="0" applyNumberFormat="1" applyFont="1" applyFill="1" applyBorder="1" applyAlignment="1">
      <alignment horizontal="right" vertical="center" wrapText="1"/>
    </xf>
    <xf numFmtId="164" fontId="17" fillId="4" borderId="1" xfId="0" applyNumberFormat="1" applyFont="1" applyFill="1" applyBorder="1" applyAlignment="1">
      <alignment horizontal="right" vertical="center" wrapText="1"/>
    </xf>
    <xf numFmtId="164" fontId="17" fillId="4" borderId="4" xfId="0" applyNumberFormat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top" wrapText="1"/>
    </xf>
    <xf numFmtId="0" fontId="17" fillId="5" borderId="1" xfId="0" applyFont="1" applyFill="1" applyBorder="1" applyAlignment="1">
      <alignment vertical="top" wrapText="1"/>
    </xf>
    <xf numFmtId="0" fontId="1" fillId="0" borderId="0" xfId="0" applyFont="1"/>
    <xf numFmtId="164" fontId="17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right" vertical="center" wrapText="1"/>
    </xf>
    <xf numFmtId="164" fontId="1" fillId="0" borderId="0" xfId="0" applyNumberFormat="1" applyFont="1"/>
    <xf numFmtId="164" fontId="22" fillId="0" borderId="1" xfId="0" applyNumberFormat="1" applyFont="1" applyFill="1" applyBorder="1" applyAlignment="1">
      <alignment horizontal="right" vertical="center" wrapText="1"/>
    </xf>
    <xf numFmtId="164" fontId="16" fillId="0" borderId="4" xfId="0" applyNumberFormat="1" applyFont="1" applyFill="1" applyBorder="1" applyAlignment="1">
      <alignment horizontal="right" vertical="center" wrapText="1"/>
    </xf>
    <xf numFmtId="164" fontId="17" fillId="0" borderId="4" xfId="0" applyNumberFormat="1" applyFont="1" applyFill="1" applyBorder="1" applyAlignment="1">
      <alignment horizontal="right" vertical="center" wrapText="1"/>
    </xf>
    <xf numFmtId="0" fontId="16" fillId="5" borderId="1" xfId="0" applyFont="1" applyFill="1" applyBorder="1" applyAlignment="1">
      <alignment horizontal="left" vertical="top" wrapText="1"/>
    </xf>
    <xf numFmtId="164" fontId="16" fillId="5" borderId="1" xfId="0" applyNumberFormat="1" applyFont="1" applyFill="1" applyBorder="1" applyAlignment="1">
      <alignment horizontal="right" vertical="center" wrapText="1"/>
    </xf>
    <xf numFmtId="164" fontId="16" fillId="5" borderId="4" xfId="0" applyNumberFormat="1" applyFont="1" applyFill="1" applyBorder="1" applyAlignment="1">
      <alignment horizontal="right" vertical="center" wrapText="1"/>
    </xf>
    <xf numFmtId="0" fontId="17" fillId="5" borderId="1" xfId="0" applyFont="1" applyFill="1" applyBorder="1" applyAlignment="1">
      <alignment horizontal="left" vertical="top" wrapText="1"/>
    </xf>
    <xf numFmtId="1" fontId="17" fillId="5" borderId="1" xfId="0" applyNumberFormat="1" applyFont="1" applyFill="1" applyBorder="1" applyAlignment="1">
      <alignment horizontal="right" vertical="center" wrapText="1"/>
    </xf>
    <xf numFmtId="164" fontId="17" fillId="5" borderId="1" xfId="0" applyNumberFormat="1" applyFont="1" applyFill="1" applyBorder="1" applyAlignment="1">
      <alignment horizontal="right" vertical="center" wrapText="1"/>
    </xf>
    <xf numFmtId="164" fontId="17" fillId="5" borderId="4" xfId="0" applyNumberFormat="1" applyFont="1" applyFill="1" applyBorder="1" applyAlignment="1">
      <alignment horizontal="right" vertical="center" wrapText="1"/>
    </xf>
    <xf numFmtId="0" fontId="22" fillId="5" borderId="1" xfId="0" applyFont="1" applyFill="1" applyBorder="1" applyAlignment="1">
      <alignment horizontal="left" vertical="top" wrapText="1"/>
    </xf>
    <xf numFmtId="49" fontId="22" fillId="5" borderId="1" xfId="0" applyNumberFormat="1" applyFont="1" applyFill="1" applyBorder="1" applyAlignment="1">
      <alignment horizontal="right" vertical="center" wrapText="1"/>
    </xf>
    <xf numFmtId="1" fontId="22" fillId="5" borderId="1" xfId="0" applyNumberFormat="1" applyFont="1" applyFill="1" applyBorder="1" applyAlignment="1">
      <alignment horizontal="right" vertical="center" wrapText="1"/>
    </xf>
    <xf numFmtId="164" fontId="18" fillId="5" borderId="1" xfId="0" applyNumberFormat="1" applyFont="1" applyFill="1" applyBorder="1" applyAlignment="1">
      <alignment horizontal="right" vertical="center" wrapText="1"/>
    </xf>
    <xf numFmtId="0" fontId="22" fillId="5" borderId="1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right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right" vertical="center" wrapText="1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</cellXfs>
  <cellStyles count="156">
    <cellStyle name="br" xfId="141"/>
    <cellStyle name="br 2" xfId="151"/>
    <cellStyle name="col" xfId="140"/>
    <cellStyle name="col 2" xfId="150"/>
    <cellStyle name="st140" xfId="137"/>
    <cellStyle name="style0" xfId="142"/>
    <cellStyle name="style0 2" xfId="152"/>
    <cellStyle name="td" xfId="143"/>
    <cellStyle name="td 2" xfId="153"/>
    <cellStyle name="tr" xfId="139"/>
    <cellStyle name="tr 2" xfId="149"/>
    <cellStyle name="xl100" xfId="78"/>
    <cellStyle name="xl101" xfId="82"/>
    <cellStyle name="xl102" xfId="87"/>
    <cellStyle name="xl103" xfId="90"/>
    <cellStyle name="xl104" xfId="79"/>
    <cellStyle name="xl105" xfId="83"/>
    <cellStyle name="xl106" xfId="88"/>
    <cellStyle name="xl107" xfId="91"/>
    <cellStyle name="xl108" xfId="84"/>
    <cellStyle name="xl109" xfId="92"/>
    <cellStyle name="xl110" xfId="95"/>
    <cellStyle name="xl111" xfId="80"/>
    <cellStyle name="xl112" xfId="85"/>
    <cellStyle name="xl113" xfId="86"/>
    <cellStyle name="xl114" xfId="93"/>
    <cellStyle name="xl115" xfId="96"/>
    <cellStyle name="xl116" xfId="98"/>
    <cellStyle name="xl117" xfId="99"/>
    <cellStyle name="xl118" xfId="100"/>
    <cellStyle name="xl119" xfId="101"/>
    <cellStyle name="xl120" xfId="102"/>
    <cellStyle name="xl121" xfId="103"/>
    <cellStyle name="xl122" xfId="104"/>
    <cellStyle name="xl123" xfId="110"/>
    <cellStyle name="xl124" xfId="118"/>
    <cellStyle name="xl125" xfId="120"/>
    <cellStyle name="xl126" xfId="124"/>
    <cellStyle name="xl127" xfId="133"/>
    <cellStyle name="xl128" xfId="136"/>
    <cellStyle name="xl129" xfId="138"/>
    <cellStyle name="xl130" xfId="105"/>
    <cellStyle name="xl131" xfId="111"/>
    <cellStyle name="xl132" xfId="116"/>
    <cellStyle name="xl133" xfId="119"/>
    <cellStyle name="xl134" xfId="121"/>
    <cellStyle name="xl135" xfId="125"/>
    <cellStyle name="xl136" xfId="117"/>
    <cellStyle name="xl137" xfId="127"/>
    <cellStyle name="xl138" xfId="129"/>
    <cellStyle name="xl139" xfId="131"/>
    <cellStyle name="xl140" xfId="132"/>
    <cellStyle name="xl141" xfId="134"/>
    <cellStyle name="xl141 2" xfId="147"/>
    <cellStyle name="xl142" xfId="106"/>
    <cellStyle name="xl143" xfId="112"/>
    <cellStyle name="xl144" xfId="122"/>
    <cellStyle name="xl145" xfId="128"/>
    <cellStyle name="xl146" xfId="130"/>
    <cellStyle name="xl147" xfId="107"/>
    <cellStyle name="xl148" xfId="113"/>
    <cellStyle name="xl149" xfId="123"/>
    <cellStyle name="xl150" xfId="108"/>
    <cellStyle name="xl151" xfId="114"/>
    <cellStyle name="xl152" xfId="109"/>
    <cellStyle name="xl153" xfId="115"/>
    <cellStyle name="xl154" xfId="126"/>
    <cellStyle name="xl155" xfId="145"/>
    <cellStyle name="xl21" xfId="144"/>
    <cellStyle name="xl22" xfId="5"/>
    <cellStyle name="xl23" xfId="9"/>
    <cellStyle name="xl24" xfId="14"/>
    <cellStyle name="xl25" xfId="20"/>
    <cellStyle name="xl26" xfId="33"/>
    <cellStyle name="xl27" xfId="37"/>
    <cellStyle name="xl28" xfId="40"/>
    <cellStyle name="xl29" xfId="44"/>
    <cellStyle name="xl30" xfId="48"/>
    <cellStyle name="xl31" xfId="18"/>
    <cellStyle name="xl32" xfId="135"/>
    <cellStyle name="xl32 2" xfId="148"/>
    <cellStyle name="xl33" xfId="28"/>
    <cellStyle name="xl34" xfId="38"/>
    <cellStyle name="xl35" xfId="41"/>
    <cellStyle name="xl36" xfId="45"/>
    <cellStyle name="xl37" xfId="49"/>
    <cellStyle name="xl38" xfId="10"/>
    <cellStyle name="xl39" xfId="42"/>
    <cellStyle name="xl40" xfId="46"/>
    <cellStyle name="xl41" xfId="50"/>
    <cellStyle name="xl42" xfId="21"/>
    <cellStyle name="xl43" xfId="24"/>
    <cellStyle name="xl44" xfId="26"/>
    <cellStyle name="xl45" xfId="29"/>
    <cellStyle name="xl46" xfId="34"/>
    <cellStyle name="xl47" xfId="39"/>
    <cellStyle name="xl48" xfId="43"/>
    <cellStyle name="xl49" xfId="47"/>
    <cellStyle name="xl50" xfId="51"/>
    <cellStyle name="xl51" xfId="6"/>
    <cellStyle name="xl52" xfId="11"/>
    <cellStyle name="xl53" xfId="15"/>
    <cellStyle name="xl54" xfId="22"/>
    <cellStyle name="xl55" xfId="27"/>
    <cellStyle name="xl56" xfId="30"/>
    <cellStyle name="xl57" xfId="7"/>
    <cellStyle name="xl58" xfId="12"/>
    <cellStyle name="xl59" xfId="16"/>
    <cellStyle name="xl60" xfId="19"/>
    <cellStyle name="xl61" xfId="23"/>
    <cellStyle name="xl62" xfId="25"/>
    <cellStyle name="xl63" xfId="31"/>
    <cellStyle name="xl64" xfId="32"/>
    <cellStyle name="xl65" xfId="8"/>
    <cellStyle name="xl66" xfId="13"/>
    <cellStyle name="xl67" xfId="17"/>
    <cellStyle name="xl68" xfId="35"/>
    <cellStyle name="xl69" xfId="36"/>
    <cellStyle name="xl70" xfId="63"/>
    <cellStyle name="xl71" xfId="69"/>
    <cellStyle name="xl72" xfId="75"/>
    <cellStyle name="xl73" xfId="57"/>
    <cellStyle name="xl74" xfId="60"/>
    <cellStyle name="xl75" xfId="64"/>
    <cellStyle name="xl76" xfId="70"/>
    <cellStyle name="xl77" xfId="76"/>
    <cellStyle name="xl78" xfId="54"/>
    <cellStyle name="xl79" xfId="65"/>
    <cellStyle name="xl80" xfId="71"/>
    <cellStyle name="xl81" xfId="55"/>
    <cellStyle name="xl82" xfId="61"/>
    <cellStyle name="xl83" xfId="66"/>
    <cellStyle name="xl84" xfId="72"/>
    <cellStyle name="xl85" xfId="52"/>
    <cellStyle name="xl86" xfId="58"/>
    <cellStyle name="xl87" xfId="62"/>
    <cellStyle name="xl88" xfId="67"/>
    <cellStyle name="xl89" xfId="73"/>
    <cellStyle name="xl90" xfId="53"/>
    <cellStyle name="xl91" xfId="56"/>
    <cellStyle name="xl92" xfId="59"/>
    <cellStyle name="xl93" xfId="68"/>
    <cellStyle name="xl94" xfId="74"/>
    <cellStyle name="xl95" xfId="77"/>
    <cellStyle name="xl96" xfId="81"/>
    <cellStyle name="xl97" xfId="89"/>
    <cellStyle name="xl98" xfId="94"/>
    <cellStyle name="xl99" xfId="97"/>
    <cellStyle name="Обычный" xfId="0" builtinId="0"/>
    <cellStyle name="Обычный 2" xfId="1"/>
    <cellStyle name="Обычный 2 2" xfId="2"/>
    <cellStyle name="Обычный 2 2 2" xfId="154"/>
    <cellStyle name="Обычный 2 3" xfId="3"/>
    <cellStyle name="Обычный 2 3 2" xfId="155"/>
    <cellStyle name="Обычный 2 4" xfId="146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2"/>
  <sheetViews>
    <sheetView tabSelected="1" workbookViewId="0">
      <selection activeCell="F11" sqref="F11"/>
    </sheetView>
  </sheetViews>
  <sheetFormatPr defaultRowHeight="12.75"/>
  <cols>
    <col min="1" max="1" width="31.7109375" style="2" customWidth="1"/>
    <col min="2" max="2" width="22.85546875" style="2" customWidth="1"/>
    <col min="3" max="3" width="11.7109375" style="2" customWidth="1"/>
    <col min="4" max="4" width="15" style="2" customWidth="1"/>
    <col min="5" max="5" width="11.5703125" style="2" customWidth="1"/>
    <col min="6" max="6" width="12" style="2" customWidth="1"/>
    <col min="7" max="7" width="12.7109375" style="2" customWidth="1"/>
    <col min="8" max="16384" width="9.140625" style="2"/>
  </cols>
  <sheetData>
    <row r="1" spans="1:8">
      <c r="A1" s="5"/>
      <c r="B1" s="5"/>
      <c r="C1" s="5"/>
      <c r="D1" s="5"/>
      <c r="E1" s="5"/>
      <c r="F1" s="5"/>
      <c r="G1" s="5"/>
    </row>
    <row r="2" spans="1:8" ht="58.5" customHeight="1">
      <c r="A2" s="85" t="s">
        <v>109</v>
      </c>
      <c r="B2" s="86"/>
      <c r="C2" s="86"/>
      <c r="D2" s="86"/>
      <c r="E2" s="86"/>
      <c r="F2" s="86"/>
      <c r="G2" s="86"/>
    </row>
    <row r="3" spans="1:8">
      <c r="A3" s="5"/>
      <c r="B3" s="5"/>
      <c r="C3" s="5"/>
      <c r="D3" s="5"/>
      <c r="E3" s="5"/>
      <c r="F3" s="5"/>
      <c r="G3" s="6" t="s">
        <v>40</v>
      </c>
    </row>
    <row r="4" spans="1:8" ht="63.75" customHeight="1">
      <c r="A4" s="4" t="s">
        <v>0</v>
      </c>
      <c r="B4" s="4" t="s">
        <v>1</v>
      </c>
      <c r="C4" s="8" t="s">
        <v>100</v>
      </c>
      <c r="D4" s="8" t="s">
        <v>101</v>
      </c>
      <c r="E4" s="8" t="s">
        <v>102</v>
      </c>
      <c r="F4" s="9" t="s">
        <v>91</v>
      </c>
      <c r="G4" s="8" t="s">
        <v>92</v>
      </c>
    </row>
    <row r="5" spans="1:8" ht="15.75" customHeight="1">
      <c r="A5" s="46" t="s">
        <v>2</v>
      </c>
      <c r="B5" s="47"/>
      <c r="C5" s="48">
        <f>C7+C19</f>
        <v>11260.000000000002</v>
      </c>
      <c r="D5" s="48">
        <f>D7+D19</f>
        <v>26776</v>
      </c>
      <c r="E5" s="48">
        <f>E7+E19</f>
        <v>3928.7000000000003</v>
      </c>
      <c r="F5" s="49">
        <f>E5/D5*100</f>
        <v>14.672467881685092</v>
      </c>
      <c r="G5" s="48">
        <f>E5/C5*100</f>
        <v>34.890763765541735</v>
      </c>
    </row>
    <row r="6" spans="1:8" ht="15" customHeight="1">
      <c r="A6" s="17" t="s">
        <v>3</v>
      </c>
      <c r="B6" s="18"/>
      <c r="C6" s="38"/>
      <c r="D6" s="38"/>
      <c r="E6" s="38"/>
      <c r="F6" s="43"/>
      <c r="G6" s="39"/>
    </row>
    <row r="7" spans="1:8">
      <c r="A7" s="72" t="s">
        <v>41</v>
      </c>
      <c r="B7" s="73">
        <v>1E+16</v>
      </c>
      <c r="C7" s="74">
        <f>C8+C10+C11+C13+C17+C186+C16+C18</f>
        <v>3454.3000000000006</v>
      </c>
      <c r="D7" s="74">
        <f t="shared" ref="D7:E7" si="0">D8+D10+D11+D13+D17+D186+D16+D18</f>
        <v>14666.7</v>
      </c>
      <c r="E7" s="74">
        <f t="shared" si="0"/>
        <v>3110.3</v>
      </c>
      <c r="F7" s="75">
        <f t="shared" ref="F7:F27" si="1">E7/D7*100</f>
        <v>21.206542712402925</v>
      </c>
      <c r="G7" s="74">
        <f t="shared" ref="G7:G27" si="2">E7/C7*100</f>
        <v>90.041397678256075</v>
      </c>
    </row>
    <row r="8" spans="1:8">
      <c r="A8" s="63" t="s">
        <v>42</v>
      </c>
      <c r="B8" s="50">
        <v>1.01E+16</v>
      </c>
      <c r="C8" s="38">
        <v>930.7</v>
      </c>
      <c r="D8" s="59">
        <f>D9</f>
        <v>6740.6</v>
      </c>
      <c r="E8" s="59">
        <f>E9</f>
        <v>8.4</v>
      </c>
      <c r="F8" s="68">
        <f t="shared" si="1"/>
        <v>0.12461798652938909</v>
      </c>
      <c r="G8" s="59">
        <f t="shared" si="2"/>
        <v>0.90254647039862468</v>
      </c>
    </row>
    <row r="9" spans="1:8">
      <c r="A9" s="55" t="s">
        <v>43</v>
      </c>
      <c r="B9" s="51" t="s">
        <v>44</v>
      </c>
      <c r="C9" s="38">
        <v>930.7</v>
      </c>
      <c r="D9" s="59">
        <v>6740.6</v>
      </c>
      <c r="E9" s="59">
        <v>8.4</v>
      </c>
      <c r="F9" s="68">
        <f t="shared" si="1"/>
        <v>0.12461798652938909</v>
      </c>
      <c r="G9" s="59">
        <f t="shared" si="2"/>
        <v>0.90254647039862468</v>
      </c>
    </row>
    <row r="10" spans="1:8" ht="41.25" customHeight="1">
      <c r="A10" s="76" t="s">
        <v>77</v>
      </c>
      <c r="B10" s="77" t="s">
        <v>78</v>
      </c>
      <c r="C10" s="74">
        <v>917.1</v>
      </c>
      <c r="D10" s="74">
        <v>2331.3000000000002</v>
      </c>
      <c r="E10" s="74">
        <v>1106.0999999999999</v>
      </c>
      <c r="F10" s="75">
        <f t="shared" si="1"/>
        <v>47.445631192896656</v>
      </c>
      <c r="G10" s="74">
        <f t="shared" si="2"/>
        <v>120.60843964671244</v>
      </c>
    </row>
    <row r="11" spans="1:8" ht="15.75" customHeight="1">
      <c r="A11" s="76" t="s">
        <v>45</v>
      </c>
      <c r="B11" s="78">
        <v>1.05E+16</v>
      </c>
      <c r="C11" s="74">
        <f>C12</f>
        <v>1025.3</v>
      </c>
      <c r="D11" s="74">
        <f>D12</f>
        <v>840</v>
      </c>
      <c r="E11" s="74">
        <f>E12</f>
        <v>1335.4</v>
      </c>
      <c r="F11" s="75">
        <f t="shared" si="1"/>
        <v>158.97619047619048</v>
      </c>
      <c r="G11" s="74">
        <f t="shared" si="2"/>
        <v>130.24480639812739</v>
      </c>
      <c r="H11" s="29"/>
    </row>
    <row r="12" spans="1:8" ht="15.75" customHeight="1">
      <c r="A12" s="55" t="s">
        <v>46</v>
      </c>
      <c r="B12" s="51" t="s">
        <v>47</v>
      </c>
      <c r="C12" s="38">
        <v>1025.3</v>
      </c>
      <c r="D12" s="59">
        <v>840</v>
      </c>
      <c r="E12" s="59">
        <v>1335.4</v>
      </c>
      <c r="F12" s="68">
        <f t="shared" si="1"/>
        <v>158.97619047619048</v>
      </c>
      <c r="G12" s="59">
        <f t="shared" si="2"/>
        <v>130.24480639812739</v>
      </c>
      <c r="H12" s="29"/>
    </row>
    <row r="13" spans="1:8">
      <c r="A13" s="76" t="s">
        <v>48</v>
      </c>
      <c r="B13" s="78">
        <v>1.06E+16</v>
      </c>
      <c r="C13" s="74">
        <f>C14+C15</f>
        <v>484.1</v>
      </c>
      <c r="D13" s="74">
        <f>D14+D15</f>
        <v>4503</v>
      </c>
      <c r="E13" s="74">
        <f>E14+E15</f>
        <v>603.20000000000005</v>
      </c>
      <c r="F13" s="75">
        <f t="shared" si="1"/>
        <v>13.395514101709971</v>
      </c>
      <c r="G13" s="74">
        <f t="shared" si="2"/>
        <v>124.60235488535427</v>
      </c>
      <c r="H13" s="29"/>
    </row>
    <row r="14" spans="1:8">
      <c r="A14" s="55" t="s">
        <v>49</v>
      </c>
      <c r="B14" s="51" t="s">
        <v>50</v>
      </c>
      <c r="C14" s="38">
        <v>156.9</v>
      </c>
      <c r="D14" s="59">
        <v>2102</v>
      </c>
      <c r="E14" s="59">
        <v>214.9</v>
      </c>
      <c r="F14" s="68">
        <f t="shared" si="1"/>
        <v>10.223596574690772</v>
      </c>
      <c r="G14" s="59">
        <f t="shared" si="2"/>
        <v>136.96622052262589</v>
      </c>
      <c r="H14" s="42"/>
    </row>
    <row r="15" spans="1:8" ht="15.75" customHeight="1">
      <c r="A15" s="55" t="s">
        <v>51</v>
      </c>
      <c r="B15" s="51" t="s">
        <v>52</v>
      </c>
      <c r="C15" s="38">
        <v>327.2</v>
      </c>
      <c r="D15" s="59">
        <v>2401</v>
      </c>
      <c r="E15" s="59">
        <v>388.3</v>
      </c>
      <c r="F15" s="68">
        <f t="shared" si="1"/>
        <v>16.172428154935446</v>
      </c>
      <c r="G15" s="59">
        <f t="shared" si="2"/>
        <v>118.67359413202934</v>
      </c>
      <c r="H15" s="42"/>
    </row>
    <row r="16" spans="1:8" ht="17.25" customHeight="1">
      <c r="A16" s="76" t="s">
        <v>53</v>
      </c>
      <c r="B16" s="78">
        <v>1.08E+16</v>
      </c>
      <c r="C16" s="74">
        <v>0.4</v>
      </c>
      <c r="D16" s="74">
        <v>0</v>
      </c>
      <c r="E16" s="74">
        <v>0</v>
      </c>
      <c r="F16" s="75" t="e">
        <f t="shared" si="1"/>
        <v>#DIV/0!</v>
      </c>
      <c r="G16" s="74">
        <f t="shared" si="2"/>
        <v>0</v>
      </c>
      <c r="H16" s="42"/>
    </row>
    <row r="17" spans="1:8" ht="41.25" customHeight="1">
      <c r="A17" s="76" t="s">
        <v>62</v>
      </c>
      <c r="B17" s="78">
        <v>1.11E+16</v>
      </c>
      <c r="C17" s="74">
        <v>95.8</v>
      </c>
      <c r="D17" s="74">
        <v>30</v>
      </c>
      <c r="E17" s="74">
        <v>57.2</v>
      </c>
      <c r="F17" s="75">
        <f t="shared" si="1"/>
        <v>190.66666666666669</v>
      </c>
      <c r="G17" s="74">
        <f t="shared" si="2"/>
        <v>59.707724425887264</v>
      </c>
      <c r="H17" s="42"/>
    </row>
    <row r="18" spans="1:8" s="57" customFormat="1" ht="16.5" customHeight="1">
      <c r="A18" s="76" t="s">
        <v>104</v>
      </c>
      <c r="B18" s="78">
        <v>1.17E+16</v>
      </c>
      <c r="C18" s="74">
        <v>0.9</v>
      </c>
      <c r="D18" s="74">
        <v>221.8</v>
      </c>
      <c r="E18" s="74">
        <v>0</v>
      </c>
      <c r="F18" s="75">
        <f t="shared" si="1"/>
        <v>0</v>
      </c>
      <c r="G18" s="74">
        <f t="shared" si="2"/>
        <v>0</v>
      </c>
      <c r="H18" s="65"/>
    </row>
    <row r="19" spans="1:8" ht="39.75" customHeight="1">
      <c r="A19" s="76" t="s">
        <v>54</v>
      </c>
      <c r="B19" s="77" t="s">
        <v>63</v>
      </c>
      <c r="C19" s="74">
        <f>C20+C23+C24+C27</f>
        <v>7805.7000000000007</v>
      </c>
      <c r="D19" s="74">
        <f>D20+D23+D24+D27+D28</f>
        <v>12109.300000000001</v>
      </c>
      <c r="E19" s="74">
        <f>E20+E23+E24+E27+E28</f>
        <v>818.4</v>
      </c>
      <c r="F19" s="75">
        <f t="shared" si="1"/>
        <v>6.7584418587366732</v>
      </c>
      <c r="G19" s="74">
        <f t="shared" si="2"/>
        <v>10.484645835735423</v>
      </c>
      <c r="H19" s="42"/>
    </row>
    <row r="20" spans="1:8" ht="54.75" customHeight="1">
      <c r="A20" s="76" t="s">
        <v>99</v>
      </c>
      <c r="B20" s="77" t="s">
        <v>64</v>
      </c>
      <c r="C20" s="74">
        <f>C21</f>
        <v>82.8</v>
      </c>
      <c r="D20" s="74">
        <f>D21</f>
        <v>169</v>
      </c>
      <c r="E20" s="74">
        <f>E21</f>
        <v>84.5</v>
      </c>
      <c r="F20" s="75">
        <f t="shared" si="1"/>
        <v>50</v>
      </c>
      <c r="G20" s="74">
        <f t="shared" si="2"/>
        <v>102.05314009661836</v>
      </c>
      <c r="H20" s="42"/>
    </row>
    <row r="21" spans="1:8" ht="51">
      <c r="A21" s="54" t="s">
        <v>55</v>
      </c>
      <c r="B21" s="19" t="s">
        <v>79</v>
      </c>
      <c r="C21" s="38">
        <v>82.8</v>
      </c>
      <c r="D21" s="59">
        <v>169</v>
      </c>
      <c r="E21" s="59">
        <v>84.5</v>
      </c>
      <c r="F21" s="68">
        <f t="shared" si="1"/>
        <v>50</v>
      </c>
      <c r="G21" s="59">
        <f t="shared" si="2"/>
        <v>102.05314009661836</v>
      </c>
      <c r="H21" s="42"/>
    </row>
    <row r="22" spans="1:8" ht="66" hidden="1" customHeight="1">
      <c r="A22" s="54" t="s">
        <v>68</v>
      </c>
      <c r="B22" s="19" t="s">
        <v>76</v>
      </c>
      <c r="C22" s="38"/>
      <c r="D22" s="59"/>
      <c r="E22" s="59"/>
      <c r="F22" s="75" t="e">
        <f t="shared" si="1"/>
        <v>#DIV/0!</v>
      </c>
      <c r="G22" s="74" t="e">
        <f t="shared" si="2"/>
        <v>#DIV/0!</v>
      </c>
      <c r="H22" s="42"/>
    </row>
    <row r="23" spans="1:8" s="26" customFormat="1" ht="42" customHeight="1">
      <c r="A23" s="76" t="s">
        <v>69</v>
      </c>
      <c r="B23" s="77" t="s">
        <v>80</v>
      </c>
      <c r="C23" s="79">
        <v>7182.5</v>
      </c>
      <c r="D23" s="74">
        <v>8616</v>
      </c>
      <c r="E23" s="79">
        <v>0</v>
      </c>
      <c r="F23" s="75">
        <f t="shared" si="1"/>
        <v>0</v>
      </c>
      <c r="G23" s="74">
        <f t="shared" si="2"/>
        <v>0</v>
      </c>
      <c r="H23" s="42"/>
    </row>
    <row r="24" spans="1:8" ht="52.5" customHeight="1">
      <c r="A24" s="76" t="s">
        <v>56</v>
      </c>
      <c r="B24" s="77" t="s">
        <v>65</v>
      </c>
      <c r="C24" s="74">
        <f>C25</f>
        <v>170.1</v>
      </c>
      <c r="D24" s="74">
        <f>D25</f>
        <v>567.70000000000005</v>
      </c>
      <c r="E24" s="74">
        <f>E25</f>
        <v>224</v>
      </c>
      <c r="F24" s="75">
        <f t="shared" si="1"/>
        <v>39.457459926017258</v>
      </c>
      <c r="G24" s="74">
        <f t="shared" si="2"/>
        <v>131.68724279835391</v>
      </c>
      <c r="H24" s="42"/>
    </row>
    <row r="25" spans="1:8" ht="57" customHeight="1">
      <c r="A25" s="80" t="s">
        <v>57</v>
      </c>
      <c r="B25" s="77" t="s">
        <v>66</v>
      </c>
      <c r="C25" s="74">
        <v>170.1</v>
      </c>
      <c r="D25" s="74">
        <v>567.70000000000005</v>
      </c>
      <c r="E25" s="74">
        <v>224</v>
      </c>
      <c r="F25" s="75">
        <f t="shared" si="1"/>
        <v>39.457459926017258</v>
      </c>
      <c r="G25" s="74">
        <f t="shared" si="2"/>
        <v>131.68724279835391</v>
      </c>
      <c r="H25" s="42"/>
    </row>
    <row r="26" spans="1:8" s="57" customFormat="1" ht="24" customHeight="1">
      <c r="A26" s="80" t="s">
        <v>58</v>
      </c>
      <c r="B26" s="77" t="s">
        <v>67</v>
      </c>
      <c r="C26" s="74">
        <f>C27</f>
        <v>370.3</v>
      </c>
      <c r="D26" s="74">
        <f>D27</f>
        <v>2756.6</v>
      </c>
      <c r="E26" s="74">
        <f>E27</f>
        <v>509.9</v>
      </c>
      <c r="F26" s="75">
        <f t="shared" si="1"/>
        <v>18.497424363346152</v>
      </c>
      <c r="G26" s="74">
        <f t="shared" si="2"/>
        <v>137.69916284093978</v>
      </c>
      <c r="H26" s="65"/>
    </row>
    <row r="27" spans="1:8" ht="18" customHeight="1">
      <c r="A27" s="62" t="s">
        <v>87</v>
      </c>
      <c r="B27" s="19" t="s">
        <v>67</v>
      </c>
      <c r="C27" s="38">
        <v>370.3</v>
      </c>
      <c r="D27" s="59">
        <v>2756.6</v>
      </c>
      <c r="E27" s="59">
        <v>509.9</v>
      </c>
      <c r="F27" s="68">
        <f t="shared" si="1"/>
        <v>18.497424363346152</v>
      </c>
      <c r="G27" s="59">
        <f t="shared" si="2"/>
        <v>137.69916284093978</v>
      </c>
      <c r="H27" s="42"/>
    </row>
    <row r="28" spans="1:8" s="36" customFormat="1" ht="18" hidden="1" customHeight="1">
      <c r="A28" s="40" t="s">
        <v>87</v>
      </c>
      <c r="B28" s="41" t="s">
        <v>88</v>
      </c>
      <c r="C28" s="44" t="s">
        <v>89</v>
      </c>
      <c r="D28" s="52"/>
      <c r="E28" s="53"/>
      <c r="F28" s="53">
        <v>0</v>
      </c>
      <c r="G28" s="52">
        <v>0</v>
      </c>
      <c r="H28" s="37"/>
    </row>
    <row r="29" spans="1:8" ht="18.75" customHeight="1">
      <c r="A29" s="69" t="s">
        <v>4</v>
      </c>
      <c r="B29" s="56"/>
      <c r="C29" s="70">
        <f>C31+C35+C37+C40+C44+C46+C48</f>
        <v>13604.900000000001</v>
      </c>
      <c r="D29" s="70">
        <f t="shared" ref="D29:E29" si="3">D31+D35+D37+D40+D44+D46+D48</f>
        <v>43339.9</v>
      </c>
      <c r="E29" s="70">
        <f t="shared" si="3"/>
        <v>16452</v>
      </c>
      <c r="F29" s="71">
        <f>E29/D29*100</f>
        <v>37.960401385328531</v>
      </c>
      <c r="G29" s="70">
        <f t="shared" ref="G29:G47" si="4">E29/C29*100</f>
        <v>120.92701894170482</v>
      </c>
      <c r="H29" s="29"/>
    </row>
    <row r="30" spans="1:8">
      <c r="A30" s="20" t="s">
        <v>3</v>
      </c>
      <c r="B30" s="21"/>
      <c r="C30" s="39"/>
      <c r="D30" s="61"/>
      <c r="E30" s="61"/>
      <c r="F30" s="67"/>
      <c r="G30" s="61"/>
      <c r="H30" s="29"/>
    </row>
    <row r="31" spans="1:8" ht="16.5" customHeight="1">
      <c r="A31" s="72" t="s">
        <v>5</v>
      </c>
      <c r="B31" s="81" t="s">
        <v>6</v>
      </c>
      <c r="C31" s="74">
        <f>C32+C33+C34</f>
        <v>2320.3000000000002</v>
      </c>
      <c r="D31" s="74">
        <f>D32+D33+D34</f>
        <v>13467.900000000001</v>
      </c>
      <c r="E31" s="74">
        <f>E32+E33+E34</f>
        <v>3377.7999999999997</v>
      </c>
      <c r="F31" s="75">
        <f t="shared" ref="F31:F49" si="5">E31/D31*100</f>
        <v>25.080376302170343</v>
      </c>
      <c r="G31" s="74">
        <f t="shared" si="4"/>
        <v>145.57600310304699</v>
      </c>
      <c r="H31" s="29"/>
    </row>
    <row r="32" spans="1:8" ht="51" customHeight="1">
      <c r="A32" s="20" t="s">
        <v>7</v>
      </c>
      <c r="B32" s="23" t="s">
        <v>8</v>
      </c>
      <c r="C32" s="38">
        <v>2311.8000000000002</v>
      </c>
      <c r="D32" s="59">
        <v>6396.8</v>
      </c>
      <c r="E32" s="59">
        <v>3248.1</v>
      </c>
      <c r="F32" s="68">
        <f t="shared" si="5"/>
        <v>50.776950975487743</v>
      </c>
      <c r="G32" s="59">
        <f t="shared" si="4"/>
        <v>140.50090838307813</v>
      </c>
      <c r="H32" s="29"/>
    </row>
    <row r="33" spans="1:8" ht="17.25" customHeight="1">
      <c r="A33" s="24" t="s">
        <v>72</v>
      </c>
      <c r="B33" s="23" t="s">
        <v>71</v>
      </c>
      <c r="C33" s="38">
        <v>0</v>
      </c>
      <c r="D33" s="66">
        <v>5</v>
      </c>
      <c r="E33" s="59">
        <v>0</v>
      </c>
      <c r="F33" s="68">
        <f t="shared" si="5"/>
        <v>0</v>
      </c>
      <c r="G33" s="59">
        <v>0</v>
      </c>
      <c r="H33" s="29"/>
    </row>
    <row r="34" spans="1:8" ht="24.75" customHeight="1">
      <c r="A34" s="20" t="s">
        <v>9</v>
      </c>
      <c r="B34" s="22" t="s">
        <v>10</v>
      </c>
      <c r="C34" s="38">
        <v>8.5</v>
      </c>
      <c r="D34" s="59">
        <v>7066.1</v>
      </c>
      <c r="E34" s="59">
        <v>129.69999999999999</v>
      </c>
      <c r="F34" s="68">
        <f t="shared" si="5"/>
        <v>1.8355245467796943</v>
      </c>
      <c r="G34" s="59" t="s">
        <v>105</v>
      </c>
      <c r="H34" s="29"/>
    </row>
    <row r="35" spans="1:8" ht="14.25" customHeight="1">
      <c r="A35" s="72" t="s">
        <v>11</v>
      </c>
      <c r="B35" s="81" t="s">
        <v>12</v>
      </c>
      <c r="C35" s="74">
        <f>C36</f>
        <v>170</v>
      </c>
      <c r="D35" s="74">
        <f>D36</f>
        <v>567.70000000000005</v>
      </c>
      <c r="E35" s="74">
        <f>E36</f>
        <v>224</v>
      </c>
      <c r="F35" s="75">
        <f t="shared" si="5"/>
        <v>39.457459926017258</v>
      </c>
      <c r="G35" s="74">
        <f t="shared" si="4"/>
        <v>131.76470588235293</v>
      </c>
      <c r="H35" s="29"/>
    </row>
    <row r="36" spans="1:8" ht="25.5">
      <c r="A36" s="20" t="s">
        <v>13</v>
      </c>
      <c r="B36" s="22" t="s">
        <v>14</v>
      </c>
      <c r="C36" s="38">
        <v>170</v>
      </c>
      <c r="D36" s="59">
        <v>567.70000000000005</v>
      </c>
      <c r="E36" s="59">
        <v>224</v>
      </c>
      <c r="F36" s="68">
        <f t="shared" si="5"/>
        <v>39.457459926017258</v>
      </c>
      <c r="G36" s="59">
        <f t="shared" si="4"/>
        <v>131.76470588235293</v>
      </c>
      <c r="H36" s="29"/>
    </row>
    <row r="37" spans="1:8" ht="14.25" customHeight="1">
      <c r="A37" s="72" t="s">
        <v>15</v>
      </c>
      <c r="B37" s="81" t="s">
        <v>16</v>
      </c>
      <c r="C37" s="74">
        <f>C38+C39</f>
        <v>7383.4</v>
      </c>
      <c r="D37" s="74">
        <f>D38+D39</f>
        <v>9954.4</v>
      </c>
      <c r="E37" s="74">
        <f>E38+E39</f>
        <v>1792.8</v>
      </c>
      <c r="F37" s="75">
        <f t="shared" si="5"/>
        <v>18.010126175359638</v>
      </c>
      <c r="G37" s="74">
        <f t="shared" si="4"/>
        <v>24.281496329604249</v>
      </c>
      <c r="H37" s="29"/>
    </row>
    <row r="38" spans="1:8" ht="25.5">
      <c r="A38" s="20" t="s">
        <v>17</v>
      </c>
      <c r="B38" s="22" t="s">
        <v>18</v>
      </c>
      <c r="C38" s="38">
        <v>7362.4</v>
      </c>
      <c r="D38" s="59">
        <v>9860.4</v>
      </c>
      <c r="E38" s="59">
        <v>1698.8</v>
      </c>
      <c r="F38" s="68">
        <f t="shared" si="5"/>
        <v>17.228509999594337</v>
      </c>
      <c r="G38" s="59">
        <f t="shared" si="4"/>
        <v>23.073997609475171</v>
      </c>
      <c r="H38" s="29"/>
    </row>
    <row r="39" spans="1:8" ht="26.25" customHeight="1">
      <c r="A39" s="20" t="s">
        <v>74</v>
      </c>
      <c r="B39" s="22" t="s">
        <v>75</v>
      </c>
      <c r="C39" s="38">
        <v>21</v>
      </c>
      <c r="D39" s="59">
        <v>94</v>
      </c>
      <c r="E39" s="59">
        <v>94</v>
      </c>
      <c r="F39" s="68">
        <v>0</v>
      </c>
      <c r="G39" s="59" t="s">
        <v>106</v>
      </c>
      <c r="H39" s="29"/>
    </row>
    <row r="40" spans="1:8" ht="15" customHeight="1">
      <c r="A40" s="72" t="s">
        <v>19</v>
      </c>
      <c r="B40" s="81" t="s">
        <v>20</v>
      </c>
      <c r="C40" s="74">
        <f>C41+C43</f>
        <v>970.2</v>
      </c>
      <c r="D40" s="74">
        <f>D41+D43+D42</f>
        <v>12094.9</v>
      </c>
      <c r="E40" s="74">
        <f>E41+E43+E42</f>
        <v>5292.8</v>
      </c>
      <c r="F40" s="75">
        <f t="shared" si="5"/>
        <v>43.76059330792318</v>
      </c>
      <c r="G40" s="74" t="s">
        <v>107</v>
      </c>
      <c r="H40" s="29"/>
    </row>
    <row r="41" spans="1:8" ht="15" customHeight="1">
      <c r="A41" s="20" t="s">
        <v>21</v>
      </c>
      <c r="B41" s="22" t="s">
        <v>22</v>
      </c>
      <c r="C41" s="38">
        <v>11.7</v>
      </c>
      <c r="D41" s="59">
        <v>26</v>
      </c>
      <c r="E41" s="59">
        <v>5.3</v>
      </c>
      <c r="F41" s="68">
        <f t="shared" si="5"/>
        <v>20.384615384615383</v>
      </c>
      <c r="G41" s="59">
        <f t="shared" si="4"/>
        <v>45.299145299145302</v>
      </c>
      <c r="H41" s="29"/>
    </row>
    <row r="42" spans="1:8" s="57" customFormat="1" ht="15" customHeight="1">
      <c r="A42" s="63" t="s">
        <v>95</v>
      </c>
      <c r="B42" s="64" t="s">
        <v>96</v>
      </c>
      <c r="C42" s="59">
        <v>0</v>
      </c>
      <c r="D42" s="59">
        <v>5421.5</v>
      </c>
      <c r="E42" s="59">
        <v>0</v>
      </c>
      <c r="F42" s="68">
        <f t="shared" si="5"/>
        <v>0</v>
      </c>
      <c r="G42" s="59">
        <v>0</v>
      </c>
      <c r="H42" s="65"/>
    </row>
    <row r="43" spans="1:8" ht="15" customHeight="1">
      <c r="A43" s="20" t="s">
        <v>23</v>
      </c>
      <c r="B43" s="22" t="s">
        <v>24</v>
      </c>
      <c r="C43" s="38">
        <v>958.5</v>
      </c>
      <c r="D43" s="59">
        <v>6647.4</v>
      </c>
      <c r="E43" s="59">
        <v>5287.5</v>
      </c>
      <c r="F43" s="68">
        <f t="shared" si="5"/>
        <v>79.542377470890884</v>
      </c>
      <c r="G43" s="59" t="s">
        <v>107</v>
      </c>
      <c r="H43" s="29"/>
    </row>
    <row r="44" spans="1:8" ht="15" customHeight="1">
      <c r="A44" s="72" t="s">
        <v>73</v>
      </c>
      <c r="B44" s="81" t="s">
        <v>25</v>
      </c>
      <c r="C44" s="74">
        <f>C45</f>
        <v>2761</v>
      </c>
      <c r="D44" s="74">
        <f>D45</f>
        <v>3755</v>
      </c>
      <c r="E44" s="74">
        <f>E45</f>
        <v>2264.6</v>
      </c>
      <c r="F44" s="75">
        <f t="shared" si="5"/>
        <v>60.30892143808255</v>
      </c>
      <c r="G44" s="74">
        <f>E44/C44*100</f>
        <v>82.021006881564645</v>
      </c>
      <c r="H44" s="29"/>
    </row>
    <row r="45" spans="1:8" ht="14.25" customHeight="1">
      <c r="A45" s="20" t="s">
        <v>26</v>
      </c>
      <c r="B45" s="22" t="s">
        <v>27</v>
      </c>
      <c r="C45" s="38">
        <v>2761</v>
      </c>
      <c r="D45" s="59">
        <v>3755</v>
      </c>
      <c r="E45" s="59">
        <v>2264.6</v>
      </c>
      <c r="F45" s="68">
        <f t="shared" si="5"/>
        <v>60.30892143808255</v>
      </c>
      <c r="G45" s="59">
        <f t="shared" si="4"/>
        <v>82.021006881564645</v>
      </c>
      <c r="H45" s="29"/>
    </row>
    <row r="46" spans="1:8" s="28" customFormat="1" ht="40.5" hidden="1" customHeight="1">
      <c r="A46" s="20" t="s">
        <v>81</v>
      </c>
      <c r="B46" s="22" t="s">
        <v>83</v>
      </c>
      <c r="C46" s="38">
        <f>C47</f>
        <v>0</v>
      </c>
      <c r="D46" s="59">
        <f>D47</f>
        <v>0</v>
      </c>
      <c r="E46" s="59">
        <f>E47</f>
        <v>0</v>
      </c>
      <c r="F46" s="68" t="e">
        <f t="shared" si="5"/>
        <v>#DIV/0!</v>
      </c>
      <c r="G46" s="59" t="e">
        <f t="shared" si="4"/>
        <v>#DIV/0!</v>
      </c>
      <c r="H46" s="29"/>
    </row>
    <row r="47" spans="1:8" s="28" customFormat="1" ht="18.75" hidden="1" customHeight="1">
      <c r="A47" s="20" t="s">
        <v>82</v>
      </c>
      <c r="B47" s="22" t="s">
        <v>84</v>
      </c>
      <c r="C47" s="38">
        <v>0</v>
      </c>
      <c r="D47" s="59">
        <v>0</v>
      </c>
      <c r="E47" s="59"/>
      <c r="F47" s="68" t="e">
        <f t="shared" si="5"/>
        <v>#DIV/0!</v>
      </c>
      <c r="G47" s="59" t="e">
        <f t="shared" si="4"/>
        <v>#DIV/0!</v>
      </c>
      <c r="H47" s="29"/>
    </row>
    <row r="48" spans="1:8" s="57" customFormat="1" ht="45" customHeight="1">
      <c r="A48" s="72" t="s">
        <v>97</v>
      </c>
      <c r="B48" s="81" t="s">
        <v>83</v>
      </c>
      <c r="C48" s="74">
        <f>C49</f>
        <v>0</v>
      </c>
      <c r="D48" s="74">
        <f>D49</f>
        <v>3500</v>
      </c>
      <c r="E48" s="74">
        <f>E49</f>
        <v>3500</v>
      </c>
      <c r="F48" s="75">
        <f t="shared" si="5"/>
        <v>100</v>
      </c>
      <c r="G48" s="74">
        <v>0</v>
      </c>
      <c r="H48" s="65"/>
    </row>
    <row r="49" spans="1:8" s="57" customFormat="1" ht="27" customHeight="1">
      <c r="A49" s="63" t="s">
        <v>98</v>
      </c>
      <c r="B49" s="64" t="s">
        <v>84</v>
      </c>
      <c r="C49" s="59">
        <v>0</v>
      </c>
      <c r="D49" s="59">
        <v>3500</v>
      </c>
      <c r="E49" s="59">
        <v>3500</v>
      </c>
      <c r="F49" s="68">
        <f t="shared" si="5"/>
        <v>100</v>
      </c>
      <c r="G49" s="59">
        <v>0</v>
      </c>
      <c r="H49" s="65"/>
    </row>
    <row r="50" spans="1:8" ht="30.75" customHeight="1">
      <c r="A50" s="20" t="s">
        <v>28</v>
      </c>
      <c r="B50" s="22"/>
      <c r="C50" s="38">
        <f>C5-C29</f>
        <v>-2344.8999999999996</v>
      </c>
      <c r="D50" s="59">
        <f>D5-D29</f>
        <v>-16563.900000000001</v>
      </c>
      <c r="E50" s="59">
        <f>E5-E29</f>
        <v>-12523.3</v>
      </c>
      <c r="F50" s="59"/>
      <c r="G50" s="59"/>
      <c r="H50" s="29"/>
    </row>
    <row r="51" spans="1:8" ht="14.25" customHeight="1">
      <c r="A51" s="82" t="s">
        <v>29</v>
      </c>
      <c r="B51" s="83"/>
      <c r="C51" s="70">
        <f t="shared" ref="C51" si="6">C53</f>
        <v>2344.8999999999996</v>
      </c>
      <c r="D51" s="70">
        <f t="shared" ref="D51:E51" si="7">D53</f>
        <v>16563.900000000001</v>
      </c>
      <c r="E51" s="70">
        <f t="shared" si="7"/>
        <v>12523.3</v>
      </c>
      <c r="F51" s="70"/>
      <c r="G51" s="70"/>
      <c r="H51" s="29"/>
    </row>
    <row r="52" spans="1:8">
      <c r="A52" s="20" t="s">
        <v>3</v>
      </c>
      <c r="B52" s="22"/>
      <c r="C52" s="38"/>
      <c r="D52" s="59"/>
      <c r="E52" s="59"/>
      <c r="F52" s="59"/>
      <c r="G52" s="59"/>
      <c r="H52" s="29"/>
    </row>
    <row r="53" spans="1:8" ht="27.75" customHeight="1">
      <c r="A53" s="20" t="s">
        <v>30</v>
      </c>
      <c r="B53" s="22" t="s">
        <v>31</v>
      </c>
      <c r="C53" s="38">
        <f>C54+C55</f>
        <v>2344.8999999999996</v>
      </c>
      <c r="D53" s="59">
        <f>D54+D55</f>
        <v>16563.900000000001</v>
      </c>
      <c r="E53" s="59">
        <f>E54+E55</f>
        <v>12523.3</v>
      </c>
      <c r="F53" s="59"/>
      <c r="G53" s="59"/>
    </row>
    <row r="54" spans="1:8" ht="25.5">
      <c r="A54" s="20" t="s">
        <v>32</v>
      </c>
      <c r="B54" s="22" t="s">
        <v>33</v>
      </c>
      <c r="C54" s="59">
        <v>-11392.6</v>
      </c>
      <c r="D54" s="59">
        <v>-26776</v>
      </c>
      <c r="E54" s="59">
        <v>-4549.5</v>
      </c>
      <c r="F54" s="59"/>
      <c r="G54" s="59"/>
    </row>
    <row r="55" spans="1:8" ht="29.25" customHeight="1">
      <c r="A55" s="20" t="s">
        <v>34</v>
      </c>
      <c r="B55" s="22" t="s">
        <v>35</v>
      </c>
      <c r="C55" s="59">
        <v>13737.5</v>
      </c>
      <c r="D55" s="59">
        <v>43339.9</v>
      </c>
      <c r="E55" s="59">
        <v>17072.8</v>
      </c>
      <c r="F55" s="59"/>
      <c r="G55" s="59"/>
    </row>
    <row r="56" spans="1:8">
      <c r="A56" s="5"/>
      <c r="B56" s="5"/>
      <c r="C56" s="5"/>
      <c r="D56" s="5"/>
      <c r="E56" s="5"/>
      <c r="F56" s="35"/>
      <c r="G56" s="35"/>
    </row>
    <row r="57" spans="1:8">
      <c r="A57" s="5"/>
      <c r="B57" s="5"/>
      <c r="C57" s="5"/>
      <c r="D57" s="25"/>
      <c r="E57" s="5"/>
      <c r="F57" s="35"/>
      <c r="G57" s="35"/>
    </row>
    <row r="58" spans="1:8">
      <c r="A58" s="5"/>
      <c r="B58" s="5"/>
      <c r="C58" s="5"/>
      <c r="D58" s="5"/>
      <c r="E58" s="5"/>
      <c r="F58" s="5"/>
      <c r="G58" s="5"/>
    </row>
    <row r="59" spans="1:8" ht="15.75">
      <c r="A59" s="84" t="s">
        <v>93</v>
      </c>
      <c r="B59" s="84"/>
      <c r="C59" s="84"/>
      <c r="D59" s="84"/>
      <c r="E59" s="84"/>
      <c r="F59" s="84"/>
      <c r="G59" s="84"/>
    </row>
    <row r="60" spans="1:8">
      <c r="A60" s="5"/>
      <c r="B60" s="5"/>
      <c r="C60" s="5"/>
      <c r="D60" s="5"/>
      <c r="E60" s="5"/>
      <c r="F60" s="5"/>
      <c r="G60" s="5"/>
    </row>
    <row r="61" spans="1:8">
      <c r="A61" s="5"/>
      <c r="B61" s="5"/>
      <c r="C61" s="5"/>
      <c r="D61" s="5"/>
      <c r="E61" s="5"/>
      <c r="F61" s="5"/>
      <c r="G61" s="5"/>
    </row>
    <row r="62" spans="1:8">
      <c r="A62" s="5"/>
      <c r="B62" s="5"/>
      <c r="C62" s="5"/>
      <c r="D62" s="5"/>
      <c r="E62" s="5"/>
      <c r="F62" s="5"/>
      <c r="G62" s="5"/>
    </row>
  </sheetData>
  <mergeCells count="2">
    <mergeCell ref="A59:G59"/>
    <mergeCell ref="A2:G2"/>
  </mergeCells>
  <pageMargins left="0.70866141732283472" right="0.70866141732283472" top="0.74803149606299213" bottom="0.74803149606299213" header="0.31496062992125984" footer="0.31496062992125984"/>
  <pageSetup paperSize="9" scale="74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activeCell="C5" sqref="C5"/>
    </sheetView>
  </sheetViews>
  <sheetFormatPr defaultRowHeight="15"/>
  <cols>
    <col min="1" max="1" width="22.28515625" style="1" customWidth="1"/>
    <col min="2" max="2" width="15.5703125" style="1" customWidth="1"/>
    <col min="3" max="3" width="12.140625" style="1" customWidth="1"/>
    <col min="4" max="4" width="15.140625" style="1" customWidth="1"/>
    <col min="5" max="5" width="11.140625" style="1" customWidth="1"/>
    <col min="6" max="6" width="11.42578125" style="1" customWidth="1"/>
    <col min="7" max="7" width="12.42578125" style="1" customWidth="1"/>
    <col min="8" max="16384" width="9.140625" style="1"/>
  </cols>
  <sheetData>
    <row r="1" spans="1:7">
      <c r="A1" s="13"/>
      <c r="B1" s="13"/>
      <c r="C1" s="13"/>
      <c r="D1" s="13"/>
      <c r="E1" s="13"/>
      <c r="F1" s="13"/>
      <c r="G1" s="13"/>
    </row>
    <row r="2" spans="1:7" ht="96" customHeight="1">
      <c r="A2" s="85" t="s">
        <v>103</v>
      </c>
      <c r="B2" s="86"/>
      <c r="C2" s="86"/>
      <c r="D2" s="86"/>
      <c r="E2" s="86"/>
      <c r="F2" s="86"/>
      <c r="G2" s="86"/>
    </row>
    <row r="3" spans="1:7">
      <c r="A3" s="5"/>
      <c r="B3" s="5"/>
      <c r="C3" s="5"/>
      <c r="D3" s="5"/>
      <c r="E3" s="5"/>
      <c r="F3" s="5"/>
      <c r="G3" s="6"/>
    </row>
    <row r="4" spans="1:7" ht="75" customHeight="1">
      <c r="A4" s="4" t="s">
        <v>36</v>
      </c>
      <c r="B4" s="4" t="s">
        <v>37</v>
      </c>
      <c r="C4" s="8" t="s">
        <v>100</v>
      </c>
      <c r="D4" s="8" t="s">
        <v>101</v>
      </c>
      <c r="E4" s="8" t="s">
        <v>102</v>
      </c>
      <c r="F4" s="9" t="s">
        <v>91</v>
      </c>
      <c r="G4" s="8" t="s">
        <v>92</v>
      </c>
    </row>
    <row r="5" spans="1:7" ht="51">
      <c r="A5" s="14" t="s">
        <v>38</v>
      </c>
      <c r="B5" s="30">
        <v>4.5</v>
      </c>
      <c r="C5" s="15">
        <v>1327.7</v>
      </c>
      <c r="D5" s="15">
        <v>3830.6</v>
      </c>
      <c r="E5" s="15">
        <v>1917.6</v>
      </c>
      <c r="F5" s="11">
        <f>E5/D5*100</f>
        <v>50.06004281313632</v>
      </c>
      <c r="G5" s="11">
        <f>E5/C5*100</f>
        <v>144.43021766965427</v>
      </c>
    </row>
    <row r="6" spans="1:7" ht="38.25">
      <c r="A6" s="16" t="s">
        <v>39</v>
      </c>
      <c r="B6" s="30">
        <v>3.5</v>
      </c>
      <c r="C6" s="15">
        <v>982.6</v>
      </c>
      <c r="D6" s="15">
        <v>2289.9</v>
      </c>
      <c r="E6" s="15">
        <v>1145.3</v>
      </c>
      <c r="F6" s="11">
        <f>E6/D6*100</f>
        <v>50.015284510240619</v>
      </c>
      <c r="G6" s="11">
        <f>E6/C6*100</f>
        <v>116.55811113372685</v>
      </c>
    </row>
    <row r="7" spans="1:7">
      <c r="A7" s="13"/>
      <c r="B7" s="13"/>
      <c r="C7" s="13"/>
      <c r="D7" s="13"/>
      <c r="E7" s="13"/>
      <c r="F7" s="13"/>
      <c r="G7" s="13"/>
    </row>
    <row r="8" spans="1:7">
      <c r="A8" s="13"/>
      <c r="B8" s="13"/>
      <c r="C8" s="13"/>
      <c r="D8" s="13"/>
      <c r="E8" s="13"/>
      <c r="F8" s="13"/>
      <c r="G8" s="13"/>
    </row>
    <row r="9" spans="1:7">
      <c r="A9" s="13"/>
      <c r="B9" s="13"/>
      <c r="C9" s="13"/>
      <c r="D9" s="13"/>
      <c r="E9" s="13"/>
      <c r="F9" s="13"/>
      <c r="G9" s="13"/>
    </row>
    <row r="10" spans="1:7" s="36" customFormat="1" ht="15.75">
      <c r="A10" s="84" t="s">
        <v>94</v>
      </c>
      <c r="B10" s="84"/>
      <c r="C10" s="84"/>
      <c r="D10" s="84"/>
      <c r="E10" s="84"/>
      <c r="F10" s="84"/>
      <c r="G10" s="84"/>
    </row>
    <row r="11" spans="1:7">
      <c r="A11" s="13"/>
      <c r="B11" s="13"/>
      <c r="C11" s="13"/>
      <c r="D11" s="13"/>
      <c r="E11" s="13"/>
      <c r="F11" s="13"/>
      <c r="G11" s="13"/>
    </row>
    <row r="12" spans="1:7">
      <c r="A12" s="13"/>
      <c r="B12" s="13"/>
      <c r="C12" s="13"/>
      <c r="D12" s="13"/>
      <c r="E12" s="13"/>
      <c r="F12" s="13"/>
      <c r="G12" s="13"/>
    </row>
    <row r="13" spans="1:7">
      <c r="A13" s="13"/>
      <c r="B13" s="13"/>
      <c r="C13" s="13"/>
      <c r="D13" s="13"/>
      <c r="E13" s="13"/>
      <c r="F13" s="13"/>
      <c r="G13" s="13"/>
    </row>
    <row r="14" spans="1:7">
      <c r="A14" s="13"/>
      <c r="B14" s="13"/>
      <c r="C14" s="13"/>
      <c r="D14" s="13"/>
      <c r="E14" s="13"/>
      <c r="F14" s="13"/>
      <c r="G14" s="13"/>
    </row>
    <row r="15" spans="1:7">
      <c r="A15" s="13"/>
      <c r="B15" s="13"/>
      <c r="C15" s="13"/>
      <c r="D15" s="13"/>
      <c r="E15" s="13"/>
      <c r="F15" s="13"/>
      <c r="G15" s="13"/>
    </row>
    <row r="16" spans="1:7">
      <c r="A16" s="13"/>
      <c r="B16" s="13"/>
      <c r="C16" s="13"/>
      <c r="D16" s="13"/>
      <c r="E16" s="13"/>
      <c r="F16" s="13"/>
      <c r="G16" s="13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A2" sqref="A2:F2"/>
    </sheetView>
  </sheetViews>
  <sheetFormatPr defaultRowHeight="15"/>
  <cols>
    <col min="1" max="1" width="39.85546875" style="1" customWidth="1"/>
    <col min="2" max="2" width="12" style="1" customWidth="1"/>
    <col min="3" max="3" width="17.42578125" style="1" customWidth="1"/>
    <col min="4" max="4" width="12" style="1" customWidth="1"/>
    <col min="5" max="5" width="12.42578125" style="1" customWidth="1"/>
    <col min="6" max="6" width="14.7109375" style="1" customWidth="1"/>
    <col min="7" max="16384" width="9.140625" style="1"/>
  </cols>
  <sheetData>
    <row r="1" spans="1:7">
      <c r="A1" s="13"/>
      <c r="B1" s="13"/>
      <c r="C1" s="13"/>
      <c r="D1" s="13"/>
      <c r="E1" s="13"/>
      <c r="F1" s="13"/>
    </row>
    <row r="2" spans="1:7" ht="96" customHeight="1">
      <c r="A2" s="85" t="s">
        <v>110</v>
      </c>
      <c r="B2" s="86"/>
      <c r="C2" s="86"/>
      <c r="D2" s="86"/>
      <c r="E2" s="86"/>
      <c r="F2" s="86"/>
    </row>
    <row r="3" spans="1:7">
      <c r="A3" s="5"/>
      <c r="B3" s="5"/>
      <c r="C3" s="5"/>
      <c r="D3" s="5"/>
      <c r="E3" s="5"/>
      <c r="F3" s="6"/>
    </row>
    <row r="4" spans="1:7" ht="66.75" customHeight="1">
      <c r="A4" s="7" t="s">
        <v>59</v>
      </c>
      <c r="B4" s="8" t="s">
        <v>100</v>
      </c>
      <c r="C4" s="8" t="s">
        <v>101</v>
      </c>
      <c r="D4" s="8" t="s">
        <v>102</v>
      </c>
      <c r="E4" s="9" t="s">
        <v>91</v>
      </c>
      <c r="F4" s="8" t="s">
        <v>92</v>
      </c>
    </row>
    <row r="5" spans="1:7" ht="66.75" customHeight="1">
      <c r="A5" s="10" t="s">
        <v>70</v>
      </c>
      <c r="B5" s="58">
        <v>0</v>
      </c>
      <c r="C5" s="58">
        <v>2</v>
      </c>
      <c r="D5" s="58">
        <v>0</v>
      </c>
      <c r="E5" s="11">
        <f t="shared" ref="E5:E10" si="0">D5/C5*100</f>
        <v>0</v>
      </c>
      <c r="F5" s="11">
        <v>0</v>
      </c>
    </row>
    <row r="6" spans="1:7" ht="57" customHeight="1">
      <c r="A6" s="33" t="s">
        <v>61</v>
      </c>
      <c r="B6" s="58">
        <v>958.5</v>
      </c>
      <c r="C6" s="58">
        <v>6647.4</v>
      </c>
      <c r="D6" s="58">
        <v>5287.5</v>
      </c>
      <c r="E6" s="11">
        <f t="shared" si="0"/>
        <v>79.542377470890884</v>
      </c>
      <c r="F6" s="58" t="s">
        <v>108</v>
      </c>
      <c r="G6" s="3"/>
    </row>
    <row r="7" spans="1:7" ht="78" customHeight="1">
      <c r="A7" s="31" t="s">
        <v>90</v>
      </c>
      <c r="B7" s="58">
        <v>7362.4</v>
      </c>
      <c r="C7" s="58">
        <v>9860.4</v>
      </c>
      <c r="D7" s="58">
        <v>1698.8</v>
      </c>
      <c r="E7" s="58">
        <f t="shared" si="0"/>
        <v>17.228509999594337</v>
      </c>
      <c r="F7" s="58">
        <f t="shared" ref="F7:F10" si="1">D7/B7*100</f>
        <v>23.073997609475171</v>
      </c>
    </row>
    <row r="8" spans="1:7" ht="67.5" hidden="1" customHeight="1">
      <c r="A8" s="45" t="s">
        <v>86</v>
      </c>
      <c r="B8" s="58">
        <v>0</v>
      </c>
      <c r="C8" s="58"/>
      <c r="D8" s="58"/>
      <c r="E8" s="58" t="e">
        <f t="shared" si="0"/>
        <v>#DIV/0!</v>
      </c>
      <c r="F8" s="58" t="e">
        <f t="shared" si="1"/>
        <v>#DIV/0!</v>
      </c>
    </row>
    <row r="9" spans="1:7" s="27" customFormat="1" ht="56.25" customHeight="1">
      <c r="A9" s="31" t="s">
        <v>85</v>
      </c>
      <c r="B9" s="58">
        <v>2761</v>
      </c>
      <c r="C9" s="58">
        <v>3755</v>
      </c>
      <c r="D9" s="58">
        <v>2264.6</v>
      </c>
      <c r="E9" s="58">
        <f t="shared" si="0"/>
        <v>60.30892143808255</v>
      </c>
      <c r="F9" s="58">
        <f t="shared" si="1"/>
        <v>82.021006881564645</v>
      </c>
    </row>
    <row r="10" spans="1:7" ht="27.75" customHeight="1">
      <c r="A10" s="32" t="s">
        <v>60</v>
      </c>
      <c r="B10" s="60">
        <f t="shared" ref="B10" si="2">SUM(B5:B9)</f>
        <v>11081.9</v>
      </c>
      <c r="C10" s="60">
        <f t="shared" ref="C10:D10" si="3">SUM(C5:C9)</f>
        <v>20264.8</v>
      </c>
      <c r="D10" s="60">
        <f t="shared" si="3"/>
        <v>9250.9</v>
      </c>
      <c r="E10" s="12">
        <f t="shared" si="0"/>
        <v>45.650092771702653</v>
      </c>
      <c r="F10" s="12">
        <f t="shared" si="1"/>
        <v>83.477562511843644</v>
      </c>
      <c r="G10" s="3"/>
    </row>
    <row r="11" spans="1:7">
      <c r="A11" s="13"/>
      <c r="B11" s="13"/>
      <c r="C11" s="13"/>
      <c r="D11" s="13"/>
      <c r="E11" s="34"/>
      <c r="F11" s="34"/>
    </row>
    <row r="12" spans="1:7">
      <c r="A12" s="13"/>
      <c r="B12" s="13"/>
      <c r="C12" s="13"/>
      <c r="D12" s="13"/>
      <c r="E12" s="13"/>
      <c r="F12" s="13"/>
    </row>
    <row r="13" spans="1:7">
      <c r="A13" s="13"/>
      <c r="B13" s="13"/>
      <c r="C13" s="13"/>
      <c r="D13" s="13"/>
      <c r="E13" s="13"/>
      <c r="F13" s="13"/>
    </row>
    <row r="14" spans="1:7" s="36" customFormat="1" ht="15.75">
      <c r="A14" s="84" t="s">
        <v>94</v>
      </c>
      <c r="B14" s="84"/>
      <c r="C14" s="84"/>
      <c r="D14" s="84"/>
      <c r="E14" s="84"/>
      <c r="F14" s="84"/>
      <c r="G14" s="84"/>
    </row>
    <row r="15" spans="1:7">
      <c r="A15" s="13"/>
      <c r="B15" s="13"/>
      <c r="C15" s="13"/>
      <c r="D15" s="13"/>
      <c r="E15" s="13"/>
      <c r="F15" s="13"/>
    </row>
    <row r="16" spans="1:7">
      <c r="A16" s="13"/>
      <c r="B16" s="13"/>
      <c r="C16" s="13"/>
      <c r="D16" s="13"/>
      <c r="E16" s="13"/>
      <c r="F16" s="13"/>
    </row>
    <row r="17" spans="1:6">
      <c r="A17" s="13"/>
      <c r="B17" s="13"/>
      <c r="C17" s="13"/>
      <c r="D17" s="13"/>
      <c r="E17" s="13"/>
      <c r="F17" s="13"/>
    </row>
    <row r="18" spans="1:6">
      <c r="A18" s="13"/>
      <c r="B18" s="13"/>
      <c r="C18" s="13"/>
      <c r="D18" s="13"/>
      <c r="E18" s="13"/>
      <c r="F18" s="13"/>
    </row>
  </sheetData>
  <mergeCells count="2">
    <mergeCell ref="A2:F2"/>
    <mergeCell ref="A14:G1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2026-07-13T10:31:42Z</cp:lastPrinted>
  <dcterms:created xsi:type="dcterms:W3CDTF">2017-04-17T10:25:39Z</dcterms:created>
  <dcterms:modified xsi:type="dcterms:W3CDTF">2026-07-21T07:01:37Z</dcterms:modified>
</cp:coreProperties>
</file>