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1840" windowHeight="13140" activeTab="1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1'!$D$20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5" i="2"/>
  <c r="G36" i="1"/>
  <c r="G21"/>
  <c r="E24" l="1"/>
  <c r="E5" s="1"/>
  <c r="D24"/>
  <c r="F32"/>
  <c r="D9" i="3" l="1"/>
  <c r="C9"/>
  <c r="B9"/>
  <c r="G10" i="1"/>
  <c r="G14"/>
  <c r="G17"/>
  <c r="G18"/>
  <c r="G20"/>
  <c r="G22"/>
  <c r="G25"/>
  <c r="G26"/>
  <c r="G27"/>
  <c r="G29"/>
  <c r="F7"/>
  <c r="F8"/>
  <c r="F9"/>
  <c r="F10"/>
  <c r="F11"/>
  <c r="F12"/>
  <c r="F13"/>
  <c r="F14"/>
  <c r="F15"/>
  <c r="F16"/>
  <c r="F17"/>
  <c r="F18"/>
  <c r="F19"/>
  <c r="F20"/>
  <c r="F21"/>
  <c r="F25"/>
  <c r="F26"/>
  <c r="F27"/>
  <c r="F28"/>
  <c r="F29"/>
  <c r="F30"/>
  <c r="F31"/>
  <c r="F6" i="2"/>
  <c r="G37" i="1"/>
  <c r="G40"/>
  <c r="G41"/>
  <c r="G44"/>
  <c r="G46"/>
  <c r="F36"/>
  <c r="F39"/>
  <c r="F40"/>
  <c r="F41"/>
  <c r="F42"/>
  <c r="F43"/>
  <c r="F44"/>
  <c r="F45"/>
  <c r="F46"/>
  <c r="F47"/>
  <c r="F48"/>
  <c r="F49"/>
  <c r="F50"/>
  <c r="F51"/>
  <c r="E5" i="3"/>
  <c r="E6"/>
  <c r="E7"/>
  <c r="E8"/>
  <c r="F35" i="1"/>
  <c r="E9" i="3" l="1"/>
  <c r="C5" i="1"/>
  <c r="D5"/>
  <c r="C33"/>
  <c r="D33"/>
  <c r="E33"/>
  <c r="F24" l="1"/>
  <c r="F33"/>
  <c r="F5"/>
  <c r="C52" l="1"/>
  <c r="E52" l="1"/>
  <c r="D52"/>
  <c r="D55"/>
  <c r="D53" s="1"/>
  <c r="E55"/>
  <c r="E53" s="1"/>
  <c r="C55" l="1"/>
  <c r="C53" s="1"/>
  <c r="F5" i="2"/>
</calcChain>
</file>

<file path=xl/sharedStrings.xml><?xml version="1.0" encoding="utf-8"?>
<sst xmlns="http://schemas.openxmlformats.org/spreadsheetml/2006/main" count="152" uniqueCount="131">
  <si>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</si>
  <si>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</si>
  <si>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</si>
  <si>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</si>
  <si>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</si>
  <si>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</si>
  <si>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</si>
  <si>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</si>
  <si>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</si>
  <si>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Резервные фонды</t>
  </si>
  <si>
    <t>00 0111 0000000000 000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</si>
  <si>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</si>
  <si>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</si>
  <si>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</si>
  <si>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</si>
  <si>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</si>
  <si>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</si>
  <si>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</si>
  <si>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</si>
  <si>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</si>
  <si>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</si>
  <si>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Другие вопросы в области национальной экономики</t>
  </si>
  <si>
    <t>00 0412 0000000000 000</t>
  </si>
  <si>
    <t>Жилищно-коммунальное хозяйство</t>
  </si>
  <si>
    <t>00 0500 0000000000 000</t>
  </si>
  <si>
    <t>Жилищное хозяйство</t>
  </si>
  <si>
    <t>00 0501 0000000000 000</t>
  </si>
  <si>
    <t>Благоустройство</t>
  </si>
  <si>
    <t>00 0503 0000000000 000</t>
  </si>
  <si>
    <t>Культура, кинематография и средства массовой информации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</si>
  <si>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</si>
  <si>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</si>
  <si>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</si>
  <si>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</si>
  <si>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</si>
  <si>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</si>
  <si>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</si>
  <si>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</si>
  <si>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</si>
  <si>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</si>
  <si>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</si>
  <si>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</si>
  <si>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</si>
  <si>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</si>
  <si>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</si>
  <si>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</si>
  <si>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         Е.А. Малышева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</si>
  <si>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</si>
  <si>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</si>
  <si>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</si>
  <si>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</si>
  <si>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 xml:space="preserve">Налоги на товары ( работы, услуги) реализуемые на территории Российской Федерации 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</si>
  <si>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</si>
  <si>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</si>
  <si>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</si>
  <si>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</si>
  <si>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</si>
  <si>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</si>
  <si>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</si>
  <si>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</si>
  <si>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</si>
  <si>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Доходы от использования имущества, находящегося в государственной и муниципальной собственности</t>
  </si>
  <si>
    <t>Арендная плата за земли, находящиеся в государственной собственности до разграничения государственной собственности на землю и поступление от продажи права на заключение договоров аренды указанных земельных участков</t>
  </si>
  <si>
    <t>11105010000000120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</si>
  <si>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 учреждений ( за исключением имущества бюджетных и автономных учреждений)</t>
  </si>
  <si>
    <t>11105030000000120</t>
  </si>
  <si>
    <t>Доходы от продажи материальных и нематериальных активов</t>
  </si>
  <si>
    <t>11406000000000430</t>
  </si>
  <si>
    <t>Штрафы, санкции, возмещение ущерба</t>
  </si>
  <si>
    <t>11651000020000140</t>
  </si>
  <si>
    <t>Безвозмездные поступления от других бюджетов бюджетной системы Российской Федерации</t>
  </si>
  <si>
    <t>20200000000000151</t>
  </si>
  <si>
    <t>Дотации бюджетам субъектов Российской Федерации и муниципальных образований , в том числе: </t>
  </si>
  <si>
    <t>20210000000000151</t>
  </si>
  <si>
    <t xml:space="preserve">Дотация  на выравнивание бюджетной обеспеченности поселений за счет средств областного бюджета  </t>
  </si>
  <si>
    <t>20215001130001151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</si>
  <si>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</si>
  <si>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20235118130000151</t>
  </si>
  <si>
    <t>Иные межбюджетные трансферты</t>
  </si>
  <si>
    <t>20240000000000151</t>
  </si>
  <si>
    <t>Прочие межбюджетные трансферты, передаваемые бюджетам поселений</t>
  </si>
  <si>
    <t>20249999130000151</t>
  </si>
  <si>
    <t>Наименование муниципальной программы</t>
  </si>
  <si>
    <t>ИТОГО:</t>
  </si>
  <si>
    <t>Начальник финансового управления                                                                                       Е.А. Малышева</t>
  </si>
  <si>
    <t>Начальник финансового управления                                                                                                 Е.А. Малышева</t>
  </si>
  <si>
    <t>% исполнения плана                       2019 года</t>
  </si>
  <si>
    <t>% исполнения 2019 года к 2018 году</t>
  </si>
  <si>
    <t>Социальная политика</t>
  </si>
  <si>
    <t>Охрана семьи и детства</t>
  </si>
  <si>
    <t>00 1000 0000000000 000</t>
  </si>
  <si>
    <t>00 1004 0000000000 000</t>
  </si>
  <si>
    <t>% исполнения плана 2019 года</t>
  </si>
  <si>
    <t>Муниципальная программа "Комплексное благоустройство территории Свободинского муниципального образования Базарно-Карабулакского муниципального района"</t>
  </si>
  <si>
    <t xml:space="preserve">Доходы получаемые в виде арендной платы </t>
  </si>
  <si>
    <t>11105020000000120</t>
  </si>
  <si>
    <t xml:space="preserve">Субсидии бюджетам городских поселений области на развитие материально-технической базы для организации осуществления полномочий органами местного самоуправления </t>
  </si>
  <si>
    <t>20229999130079150</t>
  </si>
  <si>
    <t>св. 2,6 раза</t>
  </si>
  <si>
    <t>св. 2,2 раза</t>
  </si>
  <si>
    <t>Муниципальная программа "Ремонт автомобильных дорог Свободинского муниципального образования Базарно-Карабулакского муниципального района"</t>
  </si>
  <si>
    <t>Муниципальная программа "Инвентаризация земельных участков, для их бесплатного предоставления гражданам, имеющим трех и более детей на территории Свободинского муниципального образования Базарно-Карабулакского муниципального района"</t>
  </si>
  <si>
    <t>Невыясненные поступления</t>
  </si>
  <si>
    <t>11701000000000180</t>
  </si>
  <si>
    <t>св. 2,5 раза</t>
  </si>
  <si>
    <t>св. 2,3 раза</t>
  </si>
  <si>
    <t>00 0107 0000000000 000</t>
  </si>
  <si>
    <t>Муниципальная программа "Развитие материально-технической базы для организации осуществления полномочий органами местного самоуправления Свободинского муниципального образования Базарно-Карабулакского муниципального района"</t>
  </si>
  <si>
    <t xml:space="preserve">Сведения об исполнении бюджета Свободинского муниципального образования                                                                                                  Базарно-Карабулакского муниципального района 
на 1 января 2020 года
</t>
  </si>
  <si>
    <t>Исполнено на 1 января 2019 г. (тыс.руб)</t>
  </si>
  <si>
    <t>Утвержденные бюджетные назначения на           1 января 2020 г. (тыс.руб)</t>
  </si>
  <si>
    <t>Исполнено на       1 января 2020 г. (тыс.руб)</t>
  </si>
  <si>
    <t>-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</si>
  <si>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Свободинского муниципального образования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января 2020 года     
</t>
  </si>
  <si>
    <t>Исполнено на             1 января 2019 г. (тыс.руб)</t>
  </si>
  <si>
    <t>Исполнено на        1 января 2020 г. (тыс.руб)</t>
  </si>
  <si>
    <t>св. 7,9 раза</t>
  </si>
  <si>
    <t>св. 3,6 раза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</si>
  <si>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Свободинскому муниципальному образованию Базарно-Карабулакского муниципального района
на 1 января 2020 года
</t>
  </si>
  <si>
    <t>Исполнено на         1 января 2020 г. (тыс.руб)</t>
  </si>
  <si>
    <t>Безвозмездные перечисления организаций</t>
  </si>
  <si>
    <t>20405099130073150</t>
  </si>
  <si>
    <t>св. 3 раз</t>
  </si>
  <si>
    <t>св. 247,6 раза</t>
  </si>
  <si>
    <t>св. 2,4 раза</t>
  </si>
  <si>
    <t>св. 2,7 раза</t>
  </si>
  <si>
    <t>св. 3,2 раза</t>
  </si>
  <si>
    <t>св. 2,9 раза</t>
  </si>
  <si>
    <t>св. 5,1 раза</t>
  </si>
  <si>
    <t>св. 2,1 раза</t>
  </si>
  <si>
    <t>св. 149,7 раза</t>
  </si>
</sst>
</file>

<file path=xl/styles.xml><?xml version="1.0" encoding="utf-8"?>
<styleSheet xmlns="http://schemas.openxmlformats.org/spreadsheetml/2006/main">
  <numFmts count="2">
    <numFmt numFmtId="164" formatCode="_-* #,##0.0\ _₽_-;\-* #,##0.0\ _₽_-;_-* &quot;-&quot;?\ _₽_-;_-@_-"/>
    <numFmt numFmtId="165" formatCode="000"/>
  </numFmts>
  <fonts count="10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</cellStyleXfs>
  <cellXfs count="54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4" fillId="0" borderId="0" xfId="0" applyFont="1"/>
    <xf numFmtId="0" fontId="4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164" fontId="1" fillId="0" borderId="1" xfId="0" applyNumberFormat="1" applyFont="1" applyFill="1" applyBorder="1" applyAlignment="1">
      <alignment vertical="center" wrapText="1"/>
    </xf>
    <xf numFmtId="164" fontId="2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right" vertical="top" wrapText="1"/>
    </xf>
    <xf numFmtId="0" fontId="1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right" vertical="top" wrapText="1"/>
    </xf>
    <xf numFmtId="0" fontId="1" fillId="0" borderId="1" xfId="0" applyFont="1" applyFill="1" applyBorder="1" applyAlignment="1">
      <alignment horizontal="right" vertical="top" wrapText="1"/>
    </xf>
    <xf numFmtId="164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vertical="center" wrapText="1"/>
    </xf>
    <xf numFmtId="1" fontId="3" fillId="0" borderId="1" xfId="0" applyNumberFormat="1" applyFont="1" applyBorder="1" applyAlignment="1">
      <alignment horizontal="right" vertical="center" wrapText="1"/>
    </xf>
    <xf numFmtId="165" fontId="8" fillId="0" borderId="5" xfId="3" applyNumberFormat="1" applyFont="1" applyFill="1" applyBorder="1" applyAlignment="1" applyProtection="1">
      <alignment wrapText="1"/>
      <protection hidden="1"/>
    </xf>
    <xf numFmtId="165" fontId="8" fillId="0" borderId="5" xfId="4" applyNumberFormat="1" applyFont="1" applyFill="1" applyBorder="1" applyAlignment="1" applyProtection="1">
      <alignment wrapText="1"/>
      <protection hidden="1"/>
    </xf>
    <xf numFmtId="165" fontId="8" fillId="0" borderId="5" xfId="5" applyNumberFormat="1" applyFont="1" applyFill="1" applyBorder="1" applyAlignment="1" applyProtection="1">
      <alignment wrapText="1"/>
      <protection hidden="1"/>
    </xf>
    <xf numFmtId="37" fontId="6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164" fontId="2" fillId="0" borderId="4" xfId="0" applyNumberFormat="1" applyFont="1" applyBorder="1" applyAlignment="1">
      <alignment horizontal="right" vertical="center" wrapText="1"/>
    </xf>
    <xf numFmtId="164" fontId="1" fillId="0" borderId="3" xfId="0" applyNumberFormat="1" applyFont="1" applyFill="1" applyBorder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164" fontId="2" fillId="0" borderId="1" xfId="0" applyNumberFormat="1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right" wrapText="1"/>
    </xf>
    <xf numFmtId="0" fontId="1" fillId="0" borderId="1" xfId="0" applyFont="1" applyFill="1" applyBorder="1" applyAlignment="1">
      <alignment horizontal="left" vertical="top" wrapText="1"/>
    </xf>
    <xf numFmtId="37" fontId="1" fillId="0" borderId="1" xfId="0" applyNumberFormat="1" applyFont="1" applyFill="1" applyBorder="1" applyAlignment="1">
      <alignment horizontal="center" vertical="top" wrapText="1"/>
    </xf>
    <xf numFmtId="164" fontId="1" fillId="0" borderId="1" xfId="0" applyNumberFormat="1" applyFont="1" applyFill="1" applyBorder="1" applyAlignment="1">
      <alignment horizontal="right" vertical="center" wrapText="1"/>
    </xf>
    <xf numFmtId="0" fontId="1" fillId="0" borderId="3" xfId="0" applyFont="1" applyFill="1" applyBorder="1" applyAlignment="1">
      <alignment vertical="top" wrapText="1"/>
    </xf>
    <xf numFmtId="0" fontId="2" fillId="0" borderId="3" xfId="0" applyFont="1" applyFill="1" applyBorder="1" applyAlignment="1">
      <alignment horizontal="right" vertical="top" wrapText="1"/>
    </xf>
    <xf numFmtId="164" fontId="1" fillId="0" borderId="1" xfId="0" applyNumberFormat="1" applyFont="1" applyFill="1" applyBorder="1" applyAlignment="1">
      <alignment horizontal="right" wrapText="1"/>
    </xf>
    <xf numFmtId="164" fontId="2" fillId="0" borderId="1" xfId="0" applyNumberFormat="1" applyFont="1" applyFill="1" applyBorder="1" applyAlignment="1">
      <alignment horizontal="right" wrapText="1"/>
    </xf>
    <xf numFmtId="0" fontId="3" fillId="0" borderId="3" xfId="0" applyFont="1" applyBorder="1" applyAlignment="1">
      <alignment vertical="center" wrapText="1"/>
    </xf>
    <xf numFmtId="49" fontId="3" fillId="0" borderId="3" xfId="0" applyNumberFormat="1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164" fontId="2" fillId="0" borderId="3" xfId="0" applyNumberFormat="1" applyFont="1" applyFill="1" applyBorder="1" applyAlignment="1">
      <alignment horizontal="right" wrapText="1"/>
    </xf>
    <xf numFmtId="164" fontId="2" fillId="0" borderId="3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</cellXfs>
  <cellStyles count="6">
    <cellStyle name="Обычный" xfId="0" builtinId="0"/>
    <cellStyle name="Обычный 2" xfId="1"/>
    <cellStyle name="Обычный 2 2" xfId="2"/>
    <cellStyle name="Обычный 2 3" xfId="3"/>
    <cellStyle name="Обычный 2 4" xfId="4"/>
    <cellStyle name="Обычный 2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61"/>
  <sheetViews>
    <sheetView zoomScale="90" zoomScaleNormal="90" workbookViewId="0">
      <selection activeCell="G5" sqref="G5"/>
    </sheetView>
  </sheetViews>
  <sheetFormatPr defaultRowHeight="12.75"/>
  <cols>
    <col min="1" max="1" width="29" style="6" customWidth="1"/>
    <col min="2" max="2" width="20.28515625" style="6" customWidth="1"/>
    <col min="3" max="3" width="11.7109375" style="6" customWidth="1"/>
    <col min="4" max="4" width="15" style="6" customWidth="1"/>
    <col min="5" max="5" width="15.140625" style="6" customWidth="1"/>
    <col min="6" max="6" width="12.28515625" style="6" customWidth="1"/>
    <col min="7" max="7" width="12.7109375" style="6" customWidth="1"/>
    <col min="8" max="16384" width="9.140625" style="6"/>
  </cols>
  <sheetData>
    <row r="2" spans="1:7" ht="65.25" customHeight="1">
      <c r="A2" s="53" t="s">
        <v>108</v>
      </c>
      <c r="B2" s="52"/>
      <c r="C2" s="52"/>
      <c r="D2" s="52"/>
      <c r="E2" s="52"/>
      <c r="F2" s="52"/>
      <c r="G2" s="52"/>
    </row>
    <row r="3" spans="1:7">
      <c r="G3" s="7" t="s">
        <v>45</v>
      </c>
    </row>
    <row r="4" spans="1:7" ht="63.75" customHeight="1">
      <c r="A4" s="1" t="s">
        <v>0</v>
      </c>
      <c r="B4" s="1" t="s">
        <v>1</v>
      </c>
      <c r="C4" s="1" t="s">
        <v>109</v>
      </c>
      <c r="D4" s="1" t="s">
        <v>110</v>
      </c>
      <c r="E4" s="1" t="s">
        <v>111</v>
      </c>
      <c r="F4" s="1" t="s">
        <v>86</v>
      </c>
      <c r="G4" s="1" t="s">
        <v>87</v>
      </c>
    </row>
    <row r="5" spans="1:7" ht="18" customHeight="1">
      <c r="A5" s="37" t="s">
        <v>2</v>
      </c>
      <c r="B5" s="38"/>
      <c r="C5" s="39">
        <f>C7+C24</f>
        <v>5251.3</v>
      </c>
      <c r="D5" s="39">
        <f>D7+D24</f>
        <v>13126.4</v>
      </c>
      <c r="E5" s="39">
        <f>E7+E24</f>
        <v>13084.7</v>
      </c>
      <c r="F5" s="39">
        <f>E5/D5*100</f>
        <v>99.682319600195029</v>
      </c>
      <c r="G5" s="39" t="s">
        <v>104</v>
      </c>
    </row>
    <row r="6" spans="1:7" ht="15" customHeight="1">
      <c r="A6" s="31" t="s">
        <v>3</v>
      </c>
      <c r="B6" s="30"/>
      <c r="C6" s="23"/>
      <c r="D6" s="48"/>
      <c r="E6" s="48"/>
      <c r="F6" s="48"/>
      <c r="G6" s="48"/>
    </row>
    <row r="7" spans="1:7" ht="15" customHeight="1">
      <c r="A7" s="25" t="s">
        <v>47</v>
      </c>
      <c r="B7" s="26">
        <v>1E+16</v>
      </c>
      <c r="C7" s="23">
        <v>4001.4</v>
      </c>
      <c r="D7" s="17">
        <v>9156.1</v>
      </c>
      <c r="E7" s="17">
        <v>9370.1</v>
      </c>
      <c r="F7" s="48">
        <f t="shared" ref="F7:F32" si="0">E7/D7*100</f>
        <v>102.33723965443802</v>
      </c>
      <c r="G7" s="48" t="s">
        <v>105</v>
      </c>
    </row>
    <row r="8" spans="1:7" ht="15" customHeight="1">
      <c r="A8" s="25" t="s">
        <v>48</v>
      </c>
      <c r="B8" s="26">
        <v>1.01E+16</v>
      </c>
      <c r="C8" s="23">
        <v>749.2</v>
      </c>
      <c r="D8" s="17">
        <v>1678.2</v>
      </c>
      <c r="E8" s="17">
        <v>2270.1999999999998</v>
      </c>
      <c r="F8" s="48">
        <f t="shared" si="0"/>
        <v>135.27589083541889</v>
      </c>
      <c r="G8" s="48" t="s">
        <v>122</v>
      </c>
    </row>
    <row r="9" spans="1:7" ht="15" customHeight="1">
      <c r="A9" s="25" t="s">
        <v>49</v>
      </c>
      <c r="B9" s="18" t="s">
        <v>50</v>
      </c>
      <c r="C9" s="23">
        <v>749.2</v>
      </c>
      <c r="D9" s="17">
        <v>1678.1</v>
      </c>
      <c r="E9" s="17">
        <v>2270.1999999999998</v>
      </c>
      <c r="F9" s="48">
        <f t="shared" si="0"/>
        <v>135.2839520886717</v>
      </c>
      <c r="G9" s="48" t="s">
        <v>122</v>
      </c>
    </row>
    <row r="10" spans="1:7" ht="51.75" customHeight="1">
      <c r="A10" s="25" t="s">
        <v>51</v>
      </c>
      <c r="B10" s="26">
        <v>1.03E+16</v>
      </c>
      <c r="C10" s="23">
        <v>1162.5999999999999</v>
      </c>
      <c r="D10" s="17">
        <v>1245.5999999999999</v>
      </c>
      <c r="E10" s="17">
        <v>1320.2</v>
      </c>
      <c r="F10" s="48">
        <f t="shared" si="0"/>
        <v>105.98908156711626</v>
      </c>
      <c r="G10" s="48">
        <f t="shared" ref="G10:G29" si="1">E10/C10*100</f>
        <v>113.55582315499744</v>
      </c>
    </row>
    <row r="11" spans="1:7" ht="20.25" customHeight="1">
      <c r="A11" s="25" t="s">
        <v>52</v>
      </c>
      <c r="B11" s="26">
        <v>1.05E+16</v>
      </c>
      <c r="C11" s="23">
        <v>3.9</v>
      </c>
      <c r="D11" s="17">
        <v>919</v>
      </c>
      <c r="E11" s="17">
        <v>965.8</v>
      </c>
      <c r="F11" s="48">
        <f t="shared" si="0"/>
        <v>105.09249183895537</v>
      </c>
      <c r="G11" s="48" t="s">
        <v>123</v>
      </c>
    </row>
    <row r="12" spans="1:7" ht="24.75" customHeight="1">
      <c r="A12" s="25" t="s">
        <v>53</v>
      </c>
      <c r="B12" s="18" t="s">
        <v>54</v>
      </c>
      <c r="C12" s="23">
        <v>3.9</v>
      </c>
      <c r="D12" s="23">
        <v>919</v>
      </c>
      <c r="E12" s="17">
        <v>965.8</v>
      </c>
      <c r="F12" s="48">
        <f t="shared" si="0"/>
        <v>105.09249183895537</v>
      </c>
      <c r="G12" s="48" t="s">
        <v>123</v>
      </c>
    </row>
    <row r="13" spans="1:7" ht="14.25" customHeight="1">
      <c r="A13" s="25" t="s">
        <v>55</v>
      </c>
      <c r="B13" s="26">
        <v>1.06E+16</v>
      </c>
      <c r="C13" s="23">
        <v>1922</v>
      </c>
      <c r="D13" s="17">
        <v>5126</v>
      </c>
      <c r="E13" s="17">
        <v>4552.8999999999996</v>
      </c>
      <c r="F13" s="48">
        <f t="shared" si="0"/>
        <v>88.819742489270382</v>
      </c>
      <c r="G13" s="48" t="s">
        <v>124</v>
      </c>
    </row>
    <row r="14" spans="1:7" ht="27.75" customHeight="1">
      <c r="A14" s="25" t="s">
        <v>56</v>
      </c>
      <c r="B14" s="18" t="s">
        <v>57</v>
      </c>
      <c r="C14" s="32">
        <v>382.6</v>
      </c>
      <c r="D14" s="23">
        <v>731.2</v>
      </c>
      <c r="E14" s="17">
        <v>449.5</v>
      </c>
      <c r="F14" s="48">
        <f t="shared" si="0"/>
        <v>61.474288840262581</v>
      </c>
      <c r="G14" s="48">
        <f t="shared" si="1"/>
        <v>117.48562467328803</v>
      </c>
    </row>
    <row r="15" spans="1:7" ht="12.75" customHeight="1">
      <c r="A15" s="25" t="s">
        <v>58</v>
      </c>
      <c r="B15" s="18" t="s">
        <v>59</v>
      </c>
      <c r="C15" s="23">
        <v>1539.4</v>
      </c>
      <c r="D15" s="17">
        <v>4394.8</v>
      </c>
      <c r="E15" s="17">
        <v>4103.5</v>
      </c>
      <c r="F15" s="48">
        <f t="shared" si="0"/>
        <v>93.371712023300262</v>
      </c>
      <c r="G15" s="48" t="s">
        <v>125</v>
      </c>
    </row>
    <row r="16" spans="1:7" ht="12.75" customHeight="1">
      <c r="A16" s="25" t="s">
        <v>60</v>
      </c>
      <c r="B16" s="26">
        <v>1.08E+16</v>
      </c>
      <c r="C16" s="23">
        <v>0.9</v>
      </c>
      <c r="D16" s="17">
        <v>1.7</v>
      </c>
      <c r="E16" s="17">
        <v>2.9</v>
      </c>
      <c r="F16" s="48">
        <f t="shared" si="0"/>
        <v>170.58823529411765</v>
      </c>
      <c r="G16" s="48" t="s">
        <v>126</v>
      </c>
    </row>
    <row r="17" spans="1:7" ht="54.75" customHeight="1">
      <c r="A17" s="25" t="s">
        <v>61</v>
      </c>
      <c r="B17" s="26">
        <v>1.11E+16</v>
      </c>
      <c r="C17" s="23">
        <v>162.19999999999999</v>
      </c>
      <c r="D17" s="17">
        <v>162.30000000000001</v>
      </c>
      <c r="E17" s="17">
        <v>238.3</v>
      </c>
      <c r="F17" s="48">
        <f t="shared" si="0"/>
        <v>146.82686383240912</v>
      </c>
      <c r="G17" s="48">
        <f t="shared" si="1"/>
        <v>146.91738594327992</v>
      </c>
    </row>
    <row r="18" spans="1:7" ht="27.75" customHeight="1">
      <c r="A18" s="25" t="s">
        <v>62</v>
      </c>
      <c r="B18" s="18" t="s">
        <v>63</v>
      </c>
      <c r="C18" s="23">
        <v>107.8</v>
      </c>
      <c r="D18" s="17">
        <v>100</v>
      </c>
      <c r="E18" s="17">
        <v>183.9</v>
      </c>
      <c r="F18" s="48">
        <f t="shared" si="0"/>
        <v>183.9</v>
      </c>
      <c r="G18" s="48">
        <f t="shared" si="1"/>
        <v>170.59369202226347</v>
      </c>
    </row>
    <row r="19" spans="1:7" ht="27.75" customHeight="1">
      <c r="A19" s="25" t="s">
        <v>94</v>
      </c>
      <c r="B19" s="18" t="s">
        <v>95</v>
      </c>
      <c r="C19" s="23">
        <v>0</v>
      </c>
      <c r="D19" s="17">
        <v>2.2999999999999998</v>
      </c>
      <c r="E19" s="17"/>
      <c r="F19" s="48">
        <f t="shared" si="0"/>
        <v>0</v>
      </c>
      <c r="G19" s="48">
        <v>0</v>
      </c>
    </row>
    <row r="20" spans="1:7" ht="132" customHeight="1">
      <c r="A20" s="25" t="s">
        <v>64</v>
      </c>
      <c r="B20" s="18" t="s">
        <v>65</v>
      </c>
      <c r="C20" s="23">
        <v>54.4</v>
      </c>
      <c r="D20" s="17">
        <v>60</v>
      </c>
      <c r="E20" s="17">
        <v>54.4</v>
      </c>
      <c r="F20" s="48">
        <f t="shared" si="0"/>
        <v>90.666666666666657</v>
      </c>
      <c r="G20" s="48">
        <f t="shared" si="1"/>
        <v>100</v>
      </c>
    </row>
    <row r="21" spans="1:7" ht="30" customHeight="1">
      <c r="A21" s="25" t="s">
        <v>66</v>
      </c>
      <c r="B21" s="18" t="s">
        <v>67</v>
      </c>
      <c r="C21" s="23">
        <v>-0.9</v>
      </c>
      <c r="D21" s="48">
        <v>21.8</v>
      </c>
      <c r="E21" s="48">
        <v>18.3</v>
      </c>
      <c r="F21" s="48">
        <f t="shared" si="0"/>
        <v>83.944954128440358</v>
      </c>
      <c r="G21" s="48">
        <f t="shared" si="1"/>
        <v>-2033.3333333333333</v>
      </c>
    </row>
    <row r="22" spans="1:7" ht="28.5" customHeight="1">
      <c r="A22" s="25" t="s">
        <v>68</v>
      </c>
      <c r="B22" s="18" t="s">
        <v>69</v>
      </c>
      <c r="C22" s="23">
        <v>1.5</v>
      </c>
      <c r="D22" s="48">
        <v>1.5</v>
      </c>
      <c r="E22" s="48">
        <v>1.5</v>
      </c>
      <c r="F22" s="48">
        <v>0</v>
      </c>
      <c r="G22" s="48">
        <f t="shared" si="1"/>
        <v>100</v>
      </c>
    </row>
    <row r="23" spans="1:7" ht="18" customHeight="1">
      <c r="A23" s="25" t="s">
        <v>102</v>
      </c>
      <c r="B23" s="18" t="s">
        <v>103</v>
      </c>
      <c r="C23" s="23">
        <v>0</v>
      </c>
      <c r="D23" s="48">
        <v>0</v>
      </c>
      <c r="E23" s="48">
        <v>0</v>
      </c>
      <c r="F23" s="48">
        <v>0</v>
      </c>
      <c r="G23" s="48">
        <v>0</v>
      </c>
    </row>
    <row r="24" spans="1:7" ht="41.25" customHeight="1">
      <c r="A24" s="25" t="s">
        <v>70</v>
      </c>
      <c r="B24" s="18" t="s">
        <v>71</v>
      </c>
      <c r="C24" s="23">
        <v>1249.9000000000001</v>
      </c>
      <c r="D24" s="48">
        <f>D25+D28+D29+D30+D32</f>
        <v>3970.2999999999997</v>
      </c>
      <c r="E24" s="48">
        <f>E25+E28+E29+E30+E32</f>
        <v>3714.6</v>
      </c>
      <c r="F24" s="48">
        <f t="shared" si="0"/>
        <v>93.559680628667863</v>
      </c>
      <c r="G24" s="48" t="s">
        <v>127</v>
      </c>
    </row>
    <row r="25" spans="1:7" ht="54" customHeight="1">
      <c r="A25" s="25" t="s">
        <v>72</v>
      </c>
      <c r="B25" s="18" t="s">
        <v>73</v>
      </c>
      <c r="C25" s="23">
        <v>549.4</v>
      </c>
      <c r="D25" s="48">
        <v>266.3</v>
      </c>
      <c r="E25" s="48">
        <v>266.3</v>
      </c>
      <c r="F25" s="48">
        <f t="shared" si="0"/>
        <v>100</v>
      </c>
      <c r="G25" s="48">
        <f t="shared" si="1"/>
        <v>48.471059337459046</v>
      </c>
    </row>
    <row r="26" spans="1:7" ht="117" hidden="1" customHeight="1">
      <c r="A26" s="25" t="s">
        <v>74</v>
      </c>
      <c r="B26" s="18" t="s">
        <v>75</v>
      </c>
      <c r="C26" s="23">
        <v>62.9</v>
      </c>
      <c r="D26" s="48">
        <v>266.3</v>
      </c>
      <c r="E26" s="48">
        <v>129.5</v>
      </c>
      <c r="F26" s="48">
        <f t="shared" si="0"/>
        <v>48.62936537739391</v>
      </c>
      <c r="G26" s="48">
        <f t="shared" si="1"/>
        <v>205.88235294117649</v>
      </c>
    </row>
    <row r="27" spans="1:7" ht="58.5" customHeight="1">
      <c r="A27" s="25" t="s">
        <v>74</v>
      </c>
      <c r="B27" s="18" t="s">
        <v>75</v>
      </c>
      <c r="C27" s="17">
        <v>549.4</v>
      </c>
      <c r="D27" s="21">
        <v>266.3</v>
      </c>
      <c r="E27" s="21">
        <v>266.3</v>
      </c>
      <c r="F27" s="48">
        <f t="shared" si="0"/>
        <v>100</v>
      </c>
      <c r="G27" s="48">
        <f t="shared" si="1"/>
        <v>48.471059337459046</v>
      </c>
    </row>
    <row r="28" spans="1:7" ht="79.5" customHeight="1">
      <c r="A28" s="44" t="s">
        <v>96</v>
      </c>
      <c r="B28" s="45" t="s">
        <v>97</v>
      </c>
      <c r="C28" s="46">
        <v>0</v>
      </c>
      <c r="D28" s="50">
        <v>500</v>
      </c>
      <c r="E28" s="48">
        <v>500</v>
      </c>
      <c r="F28" s="48">
        <f t="shared" si="0"/>
        <v>100</v>
      </c>
      <c r="G28" s="48">
        <v>0</v>
      </c>
    </row>
    <row r="29" spans="1:7" ht="70.5" customHeight="1">
      <c r="A29" s="25" t="s">
        <v>76</v>
      </c>
      <c r="B29" s="18" t="s">
        <v>77</v>
      </c>
      <c r="C29" s="23">
        <v>182.6</v>
      </c>
      <c r="D29" s="48">
        <v>207.3</v>
      </c>
      <c r="E29" s="48">
        <v>207.3</v>
      </c>
      <c r="F29" s="48">
        <f t="shared" si="0"/>
        <v>100</v>
      </c>
      <c r="G29" s="48">
        <f t="shared" si="1"/>
        <v>113.52683461117196</v>
      </c>
    </row>
    <row r="30" spans="1:7" ht="18.75" customHeight="1">
      <c r="A30" s="25" t="s">
        <v>78</v>
      </c>
      <c r="B30" s="18" t="s">
        <v>79</v>
      </c>
      <c r="C30" s="23">
        <v>517.9</v>
      </c>
      <c r="D30" s="48">
        <v>2895.1</v>
      </c>
      <c r="E30" s="48">
        <v>2639.4</v>
      </c>
      <c r="F30" s="48">
        <f t="shared" si="0"/>
        <v>91.167835307934098</v>
      </c>
      <c r="G30" s="48" t="s">
        <v>128</v>
      </c>
    </row>
    <row r="31" spans="1:7" ht="41.25" customHeight="1">
      <c r="A31" s="25" t="s">
        <v>80</v>
      </c>
      <c r="B31" s="18" t="s">
        <v>81</v>
      </c>
      <c r="C31" s="23">
        <v>517.9</v>
      </c>
      <c r="D31" s="48">
        <v>2895.1</v>
      </c>
      <c r="E31" s="48">
        <v>2639.4</v>
      </c>
      <c r="F31" s="48">
        <f t="shared" si="0"/>
        <v>91.167835307934098</v>
      </c>
      <c r="G31" s="48" t="s">
        <v>128</v>
      </c>
    </row>
    <row r="32" spans="1:7" ht="41.25" customHeight="1">
      <c r="A32" s="44" t="s">
        <v>120</v>
      </c>
      <c r="B32" s="45" t="s">
        <v>121</v>
      </c>
      <c r="C32" s="46"/>
      <c r="D32" s="50">
        <v>101.6</v>
      </c>
      <c r="E32" s="50">
        <v>101.6</v>
      </c>
      <c r="F32" s="50">
        <f t="shared" si="0"/>
        <v>100</v>
      </c>
      <c r="G32" s="50"/>
    </row>
    <row r="33" spans="1:7" ht="21" customHeight="1">
      <c r="A33" s="40" t="s">
        <v>4</v>
      </c>
      <c r="B33" s="41"/>
      <c r="C33" s="33">
        <f>C35+C40+C42+C45+C48</f>
        <v>5329.7</v>
      </c>
      <c r="D33" s="33">
        <f>D35+D40+D42+D45+D48+D50</f>
        <v>13886.599999999999</v>
      </c>
      <c r="E33" s="33">
        <f>E35+E40+E42+E45+E48+E50</f>
        <v>12610.4</v>
      </c>
      <c r="F33" s="33">
        <f>E33/D33*100</f>
        <v>90.809845462532238</v>
      </c>
      <c r="G33" s="33" t="s">
        <v>105</v>
      </c>
    </row>
    <row r="34" spans="1:7">
      <c r="A34" s="2" t="s">
        <v>3</v>
      </c>
      <c r="B34" s="13"/>
      <c r="C34" s="42"/>
      <c r="D34" s="34"/>
      <c r="E34" s="34"/>
      <c r="F34" s="33"/>
      <c r="G34" s="33"/>
    </row>
    <row r="35" spans="1:7" ht="18.75" customHeight="1">
      <c r="A35" s="2" t="s">
        <v>5</v>
      </c>
      <c r="B35" s="14" t="s">
        <v>6</v>
      </c>
      <c r="C35" s="43">
        <v>2109.1</v>
      </c>
      <c r="D35" s="35">
        <v>4723.2</v>
      </c>
      <c r="E35" s="35">
        <v>4511.8999999999996</v>
      </c>
      <c r="F35" s="49">
        <f t="shared" ref="F35:F51" si="2">E35/D35*100</f>
        <v>95.526338075880759</v>
      </c>
      <c r="G35" s="49" t="s">
        <v>129</v>
      </c>
    </row>
    <row r="36" spans="1:7" ht="53.25" customHeight="1">
      <c r="A36" s="2" t="s">
        <v>7</v>
      </c>
      <c r="B36" s="15" t="s">
        <v>8</v>
      </c>
      <c r="C36" s="43">
        <v>2055.8000000000002</v>
      </c>
      <c r="D36" s="36">
        <v>3945.9</v>
      </c>
      <c r="E36" s="35">
        <v>3913.1</v>
      </c>
      <c r="F36" s="49">
        <f t="shared" si="2"/>
        <v>99.168757444435997</v>
      </c>
      <c r="G36" s="48">
        <f t="shared" ref="G36" si="3">E36/C36*100</f>
        <v>190.34439147777019</v>
      </c>
    </row>
    <row r="37" spans="1:7" ht="35.25" customHeight="1">
      <c r="A37" s="2" t="s">
        <v>21</v>
      </c>
      <c r="B37" s="15" t="s">
        <v>106</v>
      </c>
      <c r="C37" s="43">
        <v>49.3</v>
      </c>
      <c r="D37" s="36"/>
      <c r="E37" s="35"/>
      <c r="F37" s="49">
        <v>0</v>
      </c>
      <c r="G37" s="49">
        <f t="shared" ref="G37:G46" si="4">E37/C37*100</f>
        <v>0</v>
      </c>
    </row>
    <row r="38" spans="1:7">
      <c r="A38" s="2" t="s">
        <v>9</v>
      </c>
      <c r="B38" s="14" t="s">
        <v>10</v>
      </c>
      <c r="C38" s="43">
        <v>0</v>
      </c>
      <c r="D38" s="36" t="s">
        <v>112</v>
      </c>
      <c r="E38" s="35">
        <v>0</v>
      </c>
      <c r="F38" s="49">
        <v>0</v>
      </c>
      <c r="G38" s="49">
        <v>0</v>
      </c>
    </row>
    <row r="39" spans="1:7" ht="31.5" customHeight="1">
      <c r="A39" s="2" t="s">
        <v>11</v>
      </c>
      <c r="B39" s="14" t="s">
        <v>12</v>
      </c>
      <c r="C39" s="43">
        <v>4</v>
      </c>
      <c r="D39" s="35">
        <v>777.3</v>
      </c>
      <c r="E39" s="35">
        <v>598.79999999999995</v>
      </c>
      <c r="F39" s="49">
        <f t="shared" si="2"/>
        <v>77.035893477421851</v>
      </c>
      <c r="G39" s="49" t="s">
        <v>130</v>
      </c>
    </row>
    <row r="40" spans="1:7" ht="17.25" customHeight="1">
      <c r="A40" s="2" t="s">
        <v>13</v>
      </c>
      <c r="B40" s="14" t="s">
        <v>14</v>
      </c>
      <c r="C40" s="43">
        <v>182.6</v>
      </c>
      <c r="D40" s="35">
        <v>207.3</v>
      </c>
      <c r="E40" s="35">
        <v>207.3</v>
      </c>
      <c r="F40" s="49">
        <f t="shared" si="2"/>
        <v>100</v>
      </c>
      <c r="G40" s="49">
        <f t="shared" si="4"/>
        <v>113.52683461117196</v>
      </c>
    </row>
    <row r="41" spans="1:7" ht="25.5">
      <c r="A41" s="2" t="s">
        <v>15</v>
      </c>
      <c r="B41" s="14" t="s">
        <v>16</v>
      </c>
      <c r="C41" s="43">
        <v>182.6</v>
      </c>
      <c r="D41" s="35">
        <v>207.3</v>
      </c>
      <c r="E41" s="35">
        <v>207.3</v>
      </c>
      <c r="F41" s="49">
        <f t="shared" si="2"/>
        <v>100</v>
      </c>
      <c r="G41" s="49">
        <f t="shared" si="4"/>
        <v>113.52683461117196</v>
      </c>
    </row>
    <row r="42" spans="1:7" ht="15.75" customHeight="1">
      <c r="A42" s="2" t="s">
        <v>17</v>
      </c>
      <c r="B42" s="14" t="s">
        <v>18</v>
      </c>
      <c r="C42" s="43">
        <v>1404.1</v>
      </c>
      <c r="D42" s="35">
        <v>3665.5</v>
      </c>
      <c r="E42" s="35">
        <v>3504.2</v>
      </c>
      <c r="F42" s="49">
        <f t="shared" si="2"/>
        <v>95.599508934661031</v>
      </c>
      <c r="G42" s="49" t="s">
        <v>104</v>
      </c>
    </row>
    <row r="43" spans="1:7" ht="27" customHeight="1">
      <c r="A43" s="2" t="s">
        <v>19</v>
      </c>
      <c r="B43" s="14" t="s">
        <v>20</v>
      </c>
      <c r="C43" s="43">
        <v>1178.3</v>
      </c>
      <c r="D43" s="35">
        <v>3234.5</v>
      </c>
      <c r="E43" s="35">
        <v>3166.7</v>
      </c>
      <c r="F43" s="49">
        <f t="shared" si="2"/>
        <v>97.903849126603788</v>
      </c>
      <c r="G43" s="49" t="s">
        <v>125</v>
      </c>
    </row>
    <row r="44" spans="1:7" ht="27.75" customHeight="1">
      <c r="A44" s="2" t="s">
        <v>21</v>
      </c>
      <c r="B44" s="14" t="s">
        <v>22</v>
      </c>
      <c r="C44" s="43">
        <v>225.8</v>
      </c>
      <c r="D44" s="35">
        <v>434</v>
      </c>
      <c r="E44" s="35">
        <v>337.5</v>
      </c>
      <c r="F44" s="49">
        <f t="shared" si="2"/>
        <v>77.764976958525338</v>
      </c>
      <c r="G44" s="49">
        <f t="shared" si="4"/>
        <v>149.46855624446411</v>
      </c>
    </row>
    <row r="45" spans="1:7" ht="27.75" customHeight="1">
      <c r="A45" s="2" t="s">
        <v>23</v>
      </c>
      <c r="B45" s="14" t="s">
        <v>24</v>
      </c>
      <c r="C45" s="43">
        <v>126</v>
      </c>
      <c r="D45" s="35">
        <v>1270.3</v>
      </c>
      <c r="E45" s="35">
        <v>992.2</v>
      </c>
      <c r="F45" s="49">
        <f t="shared" si="2"/>
        <v>78.107533653467684</v>
      </c>
      <c r="G45" s="49" t="s">
        <v>116</v>
      </c>
    </row>
    <row r="46" spans="1:7">
      <c r="A46" s="2" t="s">
        <v>25</v>
      </c>
      <c r="B46" s="14" t="s">
        <v>26</v>
      </c>
      <c r="C46" s="43">
        <v>1.6</v>
      </c>
      <c r="D46" s="35">
        <v>4.0999999999999996</v>
      </c>
      <c r="E46" s="35">
        <v>0</v>
      </c>
      <c r="F46" s="49">
        <f t="shared" si="2"/>
        <v>0</v>
      </c>
      <c r="G46" s="49">
        <f t="shared" si="4"/>
        <v>0</v>
      </c>
    </row>
    <row r="47" spans="1:7">
      <c r="A47" s="2" t="s">
        <v>27</v>
      </c>
      <c r="B47" s="14" t="s">
        <v>28</v>
      </c>
      <c r="C47" s="43">
        <v>124.4</v>
      </c>
      <c r="D47" s="35">
        <v>1266.2</v>
      </c>
      <c r="E47" s="35">
        <v>992.2</v>
      </c>
      <c r="F47" s="49">
        <f t="shared" si="2"/>
        <v>78.360448586321269</v>
      </c>
      <c r="G47" s="49" t="s">
        <v>116</v>
      </c>
    </row>
    <row r="48" spans="1:7" ht="25.5">
      <c r="A48" s="2" t="s">
        <v>29</v>
      </c>
      <c r="B48" s="14" t="s">
        <v>30</v>
      </c>
      <c r="C48" s="43">
        <v>1507.9</v>
      </c>
      <c r="D48" s="35">
        <v>4019.9</v>
      </c>
      <c r="E48" s="35">
        <v>3394.4</v>
      </c>
      <c r="F48" s="49">
        <f t="shared" si="2"/>
        <v>84.439911440583103</v>
      </c>
      <c r="G48" s="49" t="s">
        <v>99</v>
      </c>
    </row>
    <row r="49" spans="1:7">
      <c r="A49" s="2" t="s">
        <v>31</v>
      </c>
      <c r="B49" s="14" t="s">
        <v>32</v>
      </c>
      <c r="C49" s="43">
        <v>1507.9</v>
      </c>
      <c r="D49" s="35">
        <v>4019.9</v>
      </c>
      <c r="E49" s="35">
        <v>3394.4</v>
      </c>
      <c r="F49" s="49">
        <f t="shared" si="2"/>
        <v>84.439911440583103</v>
      </c>
      <c r="G49" s="49" t="s">
        <v>99</v>
      </c>
    </row>
    <row r="50" spans="1:7">
      <c r="A50" s="2" t="s">
        <v>88</v>
      </c>
      <c r="B50" s="14" t="s">
        <v>90</v>
      </c>
      <c r="C50" s="43">
        <v>0</v>
      </c>
      <c r="D50" s="35">
        <v>0.4</v>
      </c>
      <c r="E50" s="35">
        <v>0.4</v>
      </c>
      <c r="F50" s="49">
        <f t="shared" si="2"/>
        <v>100</v>
      </c>
      <c r="G50" s="49">
        <v>0</v>
      </c>
    </row>
    <row r="51" spans="1:7">
      <c r="A51" s="2" t="s">
        <v>89</v>
      </c>
      <c r="B51" s="14" t="s">
        <v>91</v>
      </c>
      <c r="C51" s="43">
        <v>0</v>
      </c>
      <c r="D51" s="35">
        <v>0.4</v>
      </c>
      <c r="E51" s="35">
        <v>0.4</v>
      </c>
      <c r="F51" s="49">
        <f t="shared" si="2"/>
        <v>100</v>
      </c>
      <c r="G51" s="49">
        <v>0</v>
      </c>
    </row>
    <row r="52" spans="1:7" ht="25.5">
      <c r="A52" s="8" t="s">
        <v>33</v>
      </c>
      <c r="B52" s="12"/>
      <c r="C52" s="48">
        <f>C5-C33</f>
        <v>-78.399999999999636</v>
      </c>
      <c r="D52" s="48">
        <f>D5-D33</f>
        <v>-760.19999999999891</v>
      </c>
      <c r="E52" s="48">
        <f>E5-E33</f>
        <v>474.30000000000109</v>
      </c>
      <c r="F52" s="11"/>
      <c r="G52" s="11"/>
    </row>
    <row r="53" spans="1:7" ht="25.5">
      <c r="A53" s="9" t="s">
        <v>34</v>
      </c>
      <c r="B53" s="16"/>
      <c r="C53" s="39">
        <f>C55</f>
        <v>78.400000000000546</v>
      </c>
      <c r="D53" s="39">
        <f t="shared" ref="D53:E53" si="5">D55</f>
        <v>760.20000000000073</v>
      </c>
      <c r="E53" s="39">
        <f t="shared" si="5"/>
        <v>-474.29999999999927</v>
      </c>
      <c r="F53" s="10"/>
      <c r="G53" s="10"/>
    </row>
    <row r="54" spans="1:7">
      <c r="A54" s="2" t="s">
        <v>3</v>
      </c>
      <c r="B54" s="12"/>
      <c r="C54" s="48"/>
      <c r="D54" s="48"/>
      <c r="E54" s="48"/>
      <c r="F54" s="11"/>
      <c r="G54" s="11"/>
    </row>
    <row r="55" spans="1:7" ht="25.5">
      <c r="A55" s="2" t="s">
        <v>35</v>
      </c>
      <c r="B55" s="12" t="s">
        <v>36</v>
      </c>
      <c r="C55" s="48">
        <f>C56+C57</f>
        <v>78.400000000000546</v>
      </c>
      <c r="D55" s="48">
        <f t="shared" ref="D55:E55" si="6">D56+D57</f>
        <v>760.20000000000073</v>
      </c>
      <c r="E55" s="48">
        <f t="shared" si="6"/>
        <v>-474.29999999999927</v>
      </c>
      <c r="F55" s="11"/>
      <c r="G55" s="11"/>
    </row>
    <row r="56" spans="1:7" ht="25.5">
      <c r="A56" s="2" t="s">
        <v>37</v>
      </c>
      <c r="B56" s="12" t="s">
        <v>38</v>
      </c>
      <c r="C56" s="48">
        <v>-5271.4</v>
      </c>
      <c r="D56" s="48">
        <v>-13126.4</v>
      </c>
      <c r="E56" s="48">
        <v>-13249.9</v>
      </c>
      <c r="F56" s="11"/>
      <c r="G56" s="11"/>
    </row>
    <row r="57" spans="1:7" ht="29.25" customHeight="1">
      <c r="A57" s="2" t="s">
        <v>39</v>
      </c>
      <c r="B57" s="12" t="s">
        <v>40</v>
      </c>
      <c r="C57" s="48">
        <v>5349.8</v>
      </c>
      <c r="D57" s="48">
        <v>13886.6</v>
      </c>
      <c r="E57" s="48">
        <v>12775.6</v>
      </c>
      <c r="F57" s="11"/>
      <c r="G57" s="11"/>
    </row>
    <row r="61" spans="1:7" ht="14.25">
      <c r="A61" s="52" t="s">
        <v>85</v>
      </c>
      <c r="B61" s="52"/>
      <c r="C61" s="52"/>
      <c r="D61" s="52"/>
      <c r="E61" s="52"/>
      <c r="F61" s="52"/>
      <c r="G61" s="52"/>
    </row>
  </sheetData>
  <mergeCells count="2">
    <mergeCell ref="A61:G61"/>
    <mergeCell ref="A2:G2"/>
  </mergeCells>
  <pageMargins left="0.7" right="0.7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G10"/>
  <sheetViews>
    <sheetView tabSelected="1" workbookViewId="0">
      <selection activeCell="K10" sqref="K10"/>
    </sheetView>
  </sheetViews>
  <sheetFormatPr defaultRowHeight="15"/>
  <cols>
    <col min="1" max="1" width="22.28515625" style="4" customWidth="1"/>
    <col min="2" max="2" width="15.7109375" style="4" customWidth="1"/>
    <col min="3" max="3" width="10.42578125" style="4" customWidth="1"/>
    <col min="4" max="4" width="14.140625" style="4" customWidth="1"/>
    <col min="5" max="5" width="14.42578125" style="4" customWidth="1"/>
    <col min="6" max="6" width="11.7109375" style="4" customWidth="1"/>
    <col min="7" max="7" width="12.28515625" style="4" customWidth="1"/>
    <col min="8" max="16384" width="9.140625" style="4"/>
  </cols>
  <sheetData>
    <row r="2" spans="1:7" ht="96" customHeight="1">
      <c r="A2" s="53" t="s">
        <v>118</v>
      </c>
      <c r="B2" s="52"/>
      <c r="C2" s="52"/>
      <c r="D2" s="52"/>
      <c r="E2" s="52"/>
      <c r="F2" s="52"/>
      <c r="G2" s="52"/>
    </row>
    <row r="3" spans="1:7">
      <c r="G3" s="5"/>
    </row>
    <row r="4" spans="1:7" ht="70.5" customHeight="1">
      <c r="A4" s="1" t="s">
        <v>41</v>
      </c>
      <c r="B4" s="1" t="s">
        <v>42</v>
      </c>
      <c r="C4" s="24" t="s">
        <v>109</v>
      </c>
      <c r="D4" s="24" t="s">
        <v>110</v>
      </c>
      <c r="E4" s="24" t="s">
        <v>119</v>
      </c>
      <c r="F4" s="24" t="s">
        <v>92</v>
      </c>
      <c r="G4" s="24" t="s">
        <v>87</v>
      </c>
    </row>
    <row r="5" spans="1:7" ht="44.25" customHeight="1">
      <c r="A5" s="8" t="s">
        <v>43</v>
      </c>
      <c r="B5" s="51">
        <v>8</v>
      </c>
      <c r="C5" s="19">
        <v>1088.0999999999999</v>
      </c>
      <c r="D5" s="19">
        <v>1934.4</v>
      </c>
      <c r="E5" s="19">
        <v>1934.4</v>
      </c>
      <c r="F5" s="19">
        <f>E5/D5*100</f>
        <v>100</v>
      </c>
      <c r="G5" s="19">
        <f>E5/C5*100</f>
        <v>177.7777777777778</v>
      </c>
    </row>
    <row r="6" spans="1:7" ht="42.75" customHeight="1">
      <c r="A6" s="2" t="s">
        <v>44</v>
      </c>
      <c r="B6" s="51">
        <v>5.4</v>
      </c>
      <c r="C6" s="19">
        <v>783.3</v>
      </c>
      <c r="D6" s="19">
        <v>1788.8</v>
      </c>
      <c r="E6" s="19">
        <v>1646.8</v>
      </c>
      <c r="F6" s="19">
        <f>E6/D6*100</f>
        <v>92.06171735241503</v>
      </c>
      <c r="G6" s="48" t="s">
        <v>129</v>
      </c>
    </row>
    <row r="10" spans="1:7">
      <c r="A10" s="52" t="s">
        <v>46</v>
      </c>
      <c r="B10" s="52"/>
      <c r="C10" s="52"/>
      <c r="D10" s="52"/>
      <c r="E10" s="52"/>
      <c r="F10" s="52"/>
      <c r="G10" s="52"/>
    </row>
  </sheetData>
  <mergeCells count="2">
    <mergeCell ref="A2:G2"/>
    <mergeCell ref="A10:G10"/>
  </mergeCells>
  <pageMargins left="0.7" right="0.7" top="0.75" bottom="0.75" header="0.3" footer="0.3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F13"/>
  <sheetViews>
    <sheetView topLeftCell="A4" workbookViewId="0">
      <selection activeCell="F5" sqref="F5"/>
    </sheetView>
  </sheetViews>
  <sheetFormatPr defaultRowHeight="15"/>
  <cols>
    <col min="1" max="1" width="36.42578125" style="4" customWidth="1"/>
    <col min="2" max="2" width="16.85546875" style="4" customWidth="1"/>
    <col min="3" max="3" width="17.42578125" style="4" customWidth="1"/>
    <col min="4" max="4" width="14.5703125" style="4" customWidth="1"/>
    <col min="5" max="5" width="14.28515625" style="4" customWidth="1"/>
    <col min="6" max="6" width="18" style="4" customWidth="1"/>
    <col min="7" max="16384" width="9.140625" style="4"/>
  </cols>
  <sheetData>
    <row r="2" spans="1:6" ht="96" customHeight="1">
      <c r="A2" s="53" t="s">
        <v>113</v>
      </c>
      <c r="B2" s="52"/>
      <c r="C2" s="52"/>
      <c r="D2" s="52"/>
      <c r="E2" s="52"/>
      <c r="F2" s="52"/>
    </row>
    <row r="3" spans="1:6">
      <c r="F3" s="5"/>
    </row>
    <row r="4" spans="1:6" ht="66.75" customHeight="1">
      <c r="A4" s="3" t="s">
        <v>82</v>
      </c>
      <c r="B4" s="24" t="s">
        <v>114</v>
      </c>
      <c r="C4" s="24" t="s">
        <v>110</v>
      </c>
      <c r="D4" s="24" t="s">
        <v>115</v>
      </c>
      <c r="E4" s="24" t="s">
        <v>92</v>
      </c>
      <c r="F4" s="24" t="s">
        <v>87</v>
      </c>
    </row>
    <row r="5" spans="1:6" ht="52.5" customHeight="1">
      <c r="A5" s="27" t="s">
        <v>100</v>
      </c>
      <c r="B5" s="21">
        <v>1178.3</v>
      </c>
      <c r="C5" s="21">
        <v>3231.5</v>
      </c>
      <c r="D5" s="21">
        <v>3166.7</v>
      </c>
      <c r="E5" s="21">
        <f t="shared" ref="E5:E9" si="0">D5/C5*100</f>
        <v>97.994739285161685</v>
      </c>
      <c r="F5" s="48" t="s">
        <v>98</v>
      </c>
    </row>
    <row r="6" spans="1:6" ht="90" customHeight="1">
      <c r="A6" s="28" t="s">
        <v>101</v>
      </c>
      <c r="B6" s="21">
        <v>0</v>
      </c>
      <c r="C6" s="21">
        <v>30</v>
      </c>
      <c r="D6" s="21">
        <v>30</v>
      </c>
      <c r="E6" s="21">
        <f t="shared" si="0"/>
        <v>100</v>
      </c>
      <c r="F6" s="48">
        <v>0</v>
      </c>
    </row>
    <row r="7" spans="1:6" ht="66" customHeight="1">
      <c r="A7" s="29" t="s">
        <v>93</v>
      </c>
      <c r="B7" s="21">
        <v>124.4</v>
      </c>
      <c r="C7" s="21">
        <v>1266.2</v>
      </c>
      <c r="D7" s="21">
        <v>992.2</v>
      </c>
      <c r="E7" s="21">
        <f t="shared" si="0"/>
        <v>78.360448586321269</v>
      </c>
      <c r="F7" s="48" t="s">
        <v>116</v>
      </c>
    </row>
    <row r="8" spans="1:6" ht="89.25" customHeight="1">
      <c r="A8" s="29" t="s">
        <v>107</v>
      </c>
      <c r="B8" s="21">
        <v>0</v>
      </c>
      <c r="C8" s="21">
        <v>559.70000000000005</v>
      </c>
      <c r="D8" s="21">
        <v>559.70000000000005</v>
      </c>
      <c r="E8" s="21">
        <f t="shared" si="0"/>
        <v>100</v>
      </c>
      <c r="F8" s="48">
        <v>0</v>
      </c>
    </row>
    <row r="9" spans="1:6" ht="15" customHeight="1">
      <c r="A9" s="20" t="s">
        <v>83</v>
      </c>
      <c r="B9" s="47">
        <f>B5+B6+B7</f>
        <v>1302.7</v>
      </c>
      <c r="C9" s="22">
        <f>C5+C6+C7+C8</f>
        <v>5087.3999999999996</v>
      </c>
      <c r="D9" s="22">
        <f>D5+D6+D7+D8</f>
        <v>4748.5999999999995</v>
      </c>
      <c r="E9" s="47">
        <f t="shared" si="0"/>
        <v>93.340409639501516</v>
      </c>
      <c r="F9" s="39" t="s">
        <v>117</v>
      </c>
    </row>
    <row r="13" spans="1:6">
      <c r="A13" s="52" t="s">
        <v>84</v>
      </c>
      <c r="B13" s="52"/>
      <c r="C13" s="52"/>
      <c r="D13" s="52"/>
      <c r="E13" s="52"/>
      <c r="F13" s="52"/>
    </row>
  </sheetData>
  <mergeCells count="2">
    <mergeCell ref="A2:F2"/>
    <mergeCell ref="A13:F13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cherebaeva</cp:lastModifiedBy>
  <cp:lastPrinted>2020-01-22T12:33:08Z</cp:lastPrinted>
  <dcterms:created xsi:type="dcterms:W3CDTF">2017-04-17T10:25:39Z</dcterms:created>
  <dcterms:modified xsi:type="dcterms:W3CDTF">2020-01-28T04:55:28Z</dcterms:modified>
</cp:coreProperties>
</file>