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45" yWindow="15" windowWidth="13110" windowHeight="12720" activeTab="0"/>
  </bookViews>
  <sheets>
    <sheet name="3.21" sheetId="1" r:id="rId1"/>
  </sheets>
  <definedNames/>
  <calcPr fullCalcOnLoad="1"/>
</workbook>
</file>

<file path=xl/sharedStrings.xml><?xml version="1.0" encoding="utf-8"?>
<sst xmlns="http://schemas.openxmlformats.org/spreadsheetml/2006/main" count="182" uniqueCount="172">
  <si>
    <t>Наименование показателя</t>
  </si>
  <si>
    <t>Код бюджетной классификации</t>
  </si>
  <si>
    <t>Доходы бюджета, всего</t>
  </si>
  <si>
    <t>в том числе</t>
  </si>
  <si>
    <t xml:space="preserve">Сведения об исполнении бюджета Базарно-Карабулакского муниципального района </t>
  </si>
  <si>
    <t>тыс. руб.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</si>
  <si>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</si>
  <si>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</si>
  <si>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</si>
  <si>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</si>
  <si>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экономика</t>
  </si>
  <si>
    <t>Дорожное хозяйство (дорожные фонды)</t>
  </si>
  <si>
    <t>Жилищно-коммунальное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</si>
  <si>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</si>
  <si>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</si>
  <si>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</si>
  <si>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</si>
  <si>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</si>
  <si>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</si>
  <si>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</si>
  <si>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</si>
  <si>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</si>
  <si>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</si>
  <si>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</si>
  <si>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</si>
  <si>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</si>
  <si>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</si>
  <si>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</si>
  <si>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</si>
  <si>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</si>
  <si>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Результат исполнения бюджета (дефицит "-", профицит "+")</t>
  </si>
  <si>
    <t>Функционирование  высшего должностного лица субъекта Российской Федерации и муниципального образования</t>
  </si>
  <si>
    <t>Другие вопросы в области национальной экономики</t>
  </si>
  <si>
    <t>000 0100 0000000000 000</t>
  </si>
  <si>
    <t>000 0102 0000000000 000</t>
  </si>
  <si>
    <t>000 0104 0000000000 000</t>
  </si>
  <si>
    <t>000 0106 0000000000 000</t>
  </si>
  <si>
    <t>000 0113 0000000000 000</t>
  </si>
  <si>
    <t>000 0400 0000000000 000</t>
  </si>
  <si>
    <t>000 0409 0000000000 000</t>
  </si>
  <si>
    <t>000 0412 0000000000 000</t>
  </si>
  <si>
    <t>000 0500 0000000000 000</t>
  </si>
  <si>
    <t>000 0505 0000000000 000</t>
  </si>
  <si>
    <t>000 0700 0000000000 000</t>
  </si>
  <si>
    <t>000 0701 0000000000 000</t>
  </si>
  <si>
    <t>000 0702 0000000000 000</t>
  </si>
  <si>
    <t>000 0707 0000000000 000</t>
  </si>
  <si>
    <t>000 0709 0000000000 000</t>
  </si>
  <si>
    <t>000 0800 0000000000 000</t>
  </si>
  <si>
    <t>000 0801 0000000000 000</t>
  </si>
  <si>
    <t>000 0804 0000000000 000</t>
  </si>
  <si>
    <t>000 1000 0000000000 000</t>
  </si>
  <si>
    <t>000 1001 0000000000 000</t>
  </si>
  <si>
    <t>000 1003 0000000000 000</t>
  </si>
  <si>
    <t>000 1004 0000000000 000</t>
  </si>
  <si>
    <t>000 1300 0000000000 000</t>
  </si>
  <si>
    <t>000 1301 0000000000 000</t>
  </si>
  <si>
    <t>000 1400 0000000000 000</t>
  </si>
  <si>
    <t>000 1401 0000000000 000</t>
  </si>
  <si>
    <t>Сведения</t>
  </si>
  <si>
    <t>о численности муниципальных служащих органов местного самоуправления и работников муниципальных учреждений и фактических затратах на их денежное содержание по Базарно-Карабулакскому муниципальному району</t>
  </si>
  <si>
    <t>Наименование категории</t>
  </si>
  <si>
    <t>Среднесписочная численность работников (человек)</t>
  </si>
  <si>
    <t>Муниципальные служащие органов местного самоуправления</t>
  </si>
  <si>
    <t>Работники муниципальных учреждений</t>
  </si>
  <si>
    <t>Источники финансирования, всего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</si>
  <si>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</si>
  <si>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</si>
  <si>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</si>
  <si>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</si>
  <si>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000 01000000000000000</t>
  </si>
  <si>
    <t>000 01050000000000000</t>
  </si>
  <si>
    <t>000 01050201050000510</t>
  </si>
  <si>
    <t>000 01050201050000610</t>
  </si>
  <si>
    <t>% исполнения плана текущего  года</t>
  </si>
  <si>
    <t>Налоговые и неналоговые доходы</t>
  </si>
  <si>
    <t>Налоги на прибыль, доходы</t>
  </si>
  <si>
    <t>Налог на доходы 
физических лиц</t>
  </si>
  <si>
    <t>Налоги на 
совокупный доход</t>
  </si>
  <si>
    <t>Единый сельскохозяйственный 
налог</t>
  </si>
  <si>
    <t>Государственная 
пошлина</t>
  </si>
  <si>
    <t>1 11 05010 00 0000 120</t>
  </si>
  <si>
    <t>1 11 05030 00 0000 120</t>
  </si>
  <si>
    <t>1 11 07000 00 0000 120</t>
  </si>
  <si>
    <t>1 11 09000 00 0000 120</t>
  </si>
  <si>
    <t>Платежи при пользовании 
природными ресурсами</t>
  </si>
  <si>
    <t>1 12 00000 00 0000 000</t>
  </si>
  <si>
    <t>Доходы от продажи материальных 
и нематериальных активов</t>
  </si>
  <si>
    <t>1 14 00000 00 0000 000</t>
  </si>
  <si>
    <t>Штрафы, санкции,
возмещение ущерба</t>
  </si>
  <si>
    <t>1 16 00000 00 0000 000</t>
  </si>
  <si>
    <t>202 00000 00 0000 000</t>
  </si>
  <si>
    <t>% исполнения плана текщего года</t>
  </si>
  <si>
    <t>Безвозмездные поступления 
от других бюджетов бюджетной 
системы Российской Федерации</t>
  </si>
  <si>
    <t>202 10000 00 0000 151</t>
  </si>
  <si>
    <t>202 20000 00 0000 151</t>
  </si>
  <si>
    <t>202 30000 00 0000 151</t>
  </si>
  <si>
    <t xml:space="preserve">                                                                                </t>
  </si>
  <si>
    <t>Дополнительное образование детей</t>
  </si>
  <si>
    <t>000 0703 0000000000 000</t>
  </si>
  <si>
    <t>Наименование муниципальной программы</t>
  </si>
  <si>
    <t xml:space="preserve">Муниципальная программа "Развитие образования в Базарно-Карабулакском муниципальном районе" </t>
  </si>
  <si>
    <t>Муниципальная программа «Обеспечение жильем  молодых семей Базарно-Карабулакского муниципального района Саратовской области»</t>
  </si>
  <si>
    <t xml:space="preserve">Муниципальная программа «Ремонт автомобильных дорог в границах  Базарно-Карабулакского муниципального района» </t>
  </si>
  <si>
    <t>Муниципальная программа «Повышение эффективности деятельности органов местного самоуправления Базарно-Карабулакского муниципального района"</t>
  </si>
  <si>
    <t>Муниципальная программа "Комплексное развитие транспортной инфраструктуры Базарно-Карабулакского муниципального района"</t>
  </si>
  <si>
    <t>Муниципальная программа «Развитие физческой культуры и спорта в Базарно-Карабулакском муниципальном районе"</t>
  </si>
  <si>
    <t>Муниципальная программа "Совершенствование системы оплаты труда в органах местного самоуправления и муниципальных учреждениях Базарно-Карабулаксого муниципального района"</t>
  </si>
  <si>
    <t>ИТОГО:</t>
  </si>
  <si>
    <t>Муниципальная программа "Развитие культуры Базарно-Карабулакского муниципального района"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</si>
  <si>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</si>
  <si>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</si>
  <si>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Иные источники внутреннего финансирования дефицитов бюджетов</t>
  </si>
  <si>
    <t>000 01060000000000000</t>
  </si>
  <si>
    <t>000 01060502050000540</t>
  </si>
  <si>
    <t>000 01060502050000640</t>
  </si>
  <si>
    <t xml:space="preserve">Прочие доходы от использования имущества и прав, находящихся в государственной и муниципальной собственности </t>
  </si>
  <si>
    <t>Расходы бюджета, всего</t>
  </si>
  <si>
    <t>Сельское хозяйство и рыболовство</t>
  </si>
  <si>
    <t>000 0405 0000000000 000</t>
  </si>
  <si>
    <t xml:space="preserve">Налог взимаемый в связи с применением патентной системы налогообложения </t>
  </si>
  <si>
    <t>св. 3 раз</t>
  </si>
  <si>
    <t>Муниципальная программа "Повышение безопасности дорожного движения в Базарно-Карабулакском муниципальном районе"</t>
  </si>
  <si>
    <t>Муниципальная программа “Профилактика терроризма и экстремизма в Базарно-Карабулакском муниципальном районе Саратовской области»</t>
  </si>
  <si>
    <t>Средства массовой информации</t>
  </si>
  <si>
    <t>Периодическая печать и издательства</t>
  </si>
  <si>
    <t>000 1200 0000000000 000</t>
  </si>
  <si>
    <t>000 1202 0000000000 000</t>
  </si>
  <si>
    <t>св. 2 раз</t>
  </si>
  <si>
    <t>Прочие межбюджетные трансферты бюджетам субъектов российской Федерации и муниципальных образований общего характера</t>
  </si>
  <si>
    <t>000 1403 0000000000 000</t>
  </si>
  <si>
    <t>% исполнения 2021 года к 2020 году</t>
  </si>
  <si>
    <t>Резервные фонды</t>
  </si>
  <si>
    <t>000 0111 0000000000 000</t>
  </si>
  <si>
    <t>Муниципальная программа "Развитие национальных культур Базарно-Карабулакского муниципального района на 2019-2021 годы"</t>
  </si>
  <si>
    <t>Муниципальная программа "Развитие малого и среднего предпринимательства в Базарно-Карабулакском муниципальном районе" на 2019-2021 годы</t>
  </si>
  <si>
    <t>Транспортный налог</t>
  </si>
  <si>
    <t>Прочие неналоговые 
доходы</t>
  </si>
  <si>
    <t>1 17 00000 00 0000 000</t>
  </si>
  <si>
    <t xml:space="preserve">Возврат </t>
  </si>
  <si>
    <t>218 00000 00 0000 151</t>
  </si>
  <si>
    <t>Доходы,получаемые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
 указанных земельных участков</t>
  </si>
  <si>
    <t>св. 4 раз</t>
  </si>
  <si>
    <t>Единый налог на вмененный 
доход для отдельных видов
 деятельности</t>
  </si>
  <si>
    <t>Доходы от использования 
имущества,находящегося в государственной 
и муниципальной собственности</t>
  </si>
  <si>
    <t>202 40000 00 0000 151</t>
  </si>
  <si>
    <t>Налоги на товары (работы, услуги), реализуемые на территории Российской Федерации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</si>
  <si>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
 и созданных ими чуреждений( за исключением имущества
 бюджетных и автономных учреждений )</t>
  </si>
  <si>
    <t>Платежи от государственных и муниципальных унитарных предприятий</t>
  </si>
  <si>
    <t>Дотация бюджетам субьектов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</si>
  <si>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</si>
  <si>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</si>
  <si>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</si>
  <si>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на 1 октября 2021 года</t>
  </si>
  <si>
    <t>Исполнено на 1 октября  2020 г</t>
  </si>
  <si>
    <t>Утвержденные бюджетные назначения  на 1 октября  2021 г</t>
  </si>
  <si>
    <t>Исполнено  на 1 октября  2021 г</t>
  </si>
  <si>
    <t>на 1 октября 2021 г</t>
  </si>
  <si>
    <t>Исполнено на 1 октября 2020 г</t>
  </si>
  <si>
    <t>Утвержденные бюджетные назначения на 1 октября 2021 г</t>
  </si>
  <si>
    <t>Исполнено  на 1 октября 2021 г</t>
  </si>
  <si>
    <t xml:space="preserve">Сведения
об исполнении бюджета Базарно-Карабулакского муниципального района по расходам в разрезе муниципальных программ
 на 1 октября 2021 г
</t>
  </si>
  <si>
    <t>Исполнено  на 1 октября 2020 г</t>
  </si>
  <si>
    <t>Утвержденные бюджетные назначения  на 1 октября 2021 г</t>
  </si>
  <si>
    <t>Судебная система</t>
  </si>
  <si>
    <t>000 0105 0000000000 000</t>
  </si>
  <si>
    <t>Муниципальная программа «Противодействие коррупции в Базарно-Карабулакском муниципальном районе» на 2020-2022 годы</t>
  </si>
  <si>
    <t>св. 67 раз</t>
  </si>
  <si>
    <t>св. 25 раз</t>
  </si>
  <si>
    <t>св. 71 раз</t>
  </si>
  <si>
    <t>св 6 раз</t>
  </si>
  <si>
    <t xml:space="preserve"> Муниципальная программа «Капитальный ремонт и ремонт автомобильных дорог общего пользования местного значения в границах Базарно-Карабулакского муниципального района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</si>
</sst>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%"/>
    <numFmt numFmtId="170" formatCode="0.0"/>
    <numFmt numFmtId="171" formatCode="#,##0.0;[Red]\-#,##0.0;0.0"/>
    <numFmt numFmtId="172" formatCode="00000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Calibri"/>
      <family val="2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52" fillId="0" borderId="0" xfId="0" applyFont="1" applyBorder="1" applyAlignment="1">
      <alignment horizontal="center"/>
    </xf>
    <xf numFmtId="0" fontId="53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center"/>
    </xf>
    <xf numFmtId="0" fontId="55" fillId="0" borderId="0" xfId="0" applyFont="1" applyAlignment="1">
      <alignment/>
    </xf>
    <xf numFmtId="0" fontId="52" fillId="0" borderId="0" xfId="0" applyFont="1" applyAlignment="1">
      <alignment/>
    </xf>
    <xf numFmtId="0" fontId="54" fillId="0" borderId="0" xfId="0" applyFont="1" applyAlignment="1">
      <alignment/>
    </xf>
    <xf numFmtId="0" fontId="52" fillId="0" borderId="0" xfId="0" applyFont="1" applyBorder="1" applyAlignment="1">
      <alignment horizontal="center" vertical="top" wrapText="1"/>
    </xf>
    <xf numFmtId="0" fontId="56" fillId="0" borderId="10" xfId="0" applyFont="1" applyBorder="1" applyAlignment="1">
      <alignment vertical="top" wrapText="1"/>
    </xf>
    <xf numFmtId="0" fontId="56" fillId="0" borderId="11" xfId="0" applyFont="1" applyBorder="1" applyAlignment="1">
      <alignment vertical="top" wrapText="1"/>
    </xf>
    <xf numFmtId="168" fontId="53" fillId="0" borderId="10" xfId="0" applyNumberFormat="1" applyFont="1" applyBorder="1" applyAlignment="1">
      <alignment horizontal="center" vertical="top" wrapText="1"/>
    </xf>
    <xf numFmtId="169" fontId="53" fillId="0" borderId="10" xfId="0" applyNumberFormat="1" applyFont="1" applyBorder="1" applyAlignment="1">
      <alignment horizontal="center" vertical="top"/>
    </xf>
    <xf numFmtId="169" fontId="56" fillId="0" borderId="10" xfId="0" applyNumberFormat="1" applyFont="1" applyBorder="1" applyAlignment="1">
      <alignment horizontal="center" vertical="top"/>
    </xf>
    <xf numFmtId="168" fontId="56" fillId="0" borderId="10" xfId="0" applyNumberFormat="1" applyFont="1" applyBorder="1" applyAlignment="1">
      <alignment horizontal="center" vertical="top"/>
    </xf>
    <xf numFmtId="1" fontId="43" fillId="0" borderId="0" xfId="0" applyNumberFormat="1" applyFont="1" applyBorder="1" applyAlignment="1">
      <alignment/>
    </xf>
    <xf numFmtId="4" fontId="43" fillId="0" borderId="0" xfId="0" applyNumberFormat="1" applyFont="1" applyBorder="1" applyAlignment="1">
      <alignment/>
    </xf>
    <xf numFmtId="169" fontId="43" fillId="0" borderId="0" xfId="56" applyNumberFormat="1" applyFont="1" applyBorder="1" applyAlignment="1">
      <alignment/>
    </xf>
    <xf numFmtId="169" fontId="43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169" fontId="0" fillId="0" borderId="0" xfId="56" applyNumberFormat="1" applyFont="1" applyBorder="1" applyAlignment="1">
      <alignment/>
    </xf>
    <xf numFmtId="169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43" fillId="0" borderId="0" xfId="0" applyFont="1" applyBorder="1" applyAlignment="1">
      <alignment wrapText="1"/>
    </xf>
    <xf numFmtId="0" fontId="3" fillId="33" borderId="0" xfId="0" applyFont="1" applyFill="1" applyBorder="1" applyAlignment="1">
      <alignment horizontal="center" vertical="center"/>
    </xf>
    <xf numFmtId="170" fontId="0" fillId="0" borderId="0" xfId="0" applyNumberFormat="1" applyBorder="1" applyAlignment="1">
      <alignment/>
    </xf>
    <xf numFmtId="0" fontId="56" fillId="0" borderId="10" xfId="0" applyFont="1" applyBorder="1" applyAlignment="1">
      <alignment/>
    </xf>
    <xf numFmtId="169" fontId="53" fillId="0" borderId="10" xfId="0" applyNumberFormat="1" applyFont="1" applyBorder="1" applyAlignment="1">
      <alignment horizontal="center" vertical="top" wrapText="1"/>
    </xf>
    <xf numFmtId="169" fontId="56" fillId="0" borderId="10" xfId="0" applyNumberFormat="1" applyFont="1" applyBorder="1" applyAlignment="1">
      <alignment horizontal="center" vertical="top" wrapText="1"/>
    </xf>
    <xf numFmtId="170" fontId="57" fillId="0" borderId="10" xfId="0" applyNumberFormat="1" applyFont="1" applyBorder="1" applyAlignment="1">
      <alignment/>
    </xf>
    <xf numFmtId="169" fontId="53" fillId="0" borderId="10" xfId="56" applyNumberFormat="1" applyFont="1" applyBorder="1" applyAlignment="1">
      <alignment/>
    </xf>
    <xf numFmtId="169" fontId="53" fillId="0" borderId="10" xfId="0" applyNumberFormat="1" applyFont="1" applyBorder="1" applyAlignment="1">
      <alignment horizontal="right"/>
    </xf>
    <xf numFmtId="169" fontId="55" fillId="0" borderId="10" xfId="56" applyNumberFormat="1" applyFont="1" applyBorder="1" applyAlignment="1">
      <alignment/>
    </xf>
    <xf numFmtId="169" fontId="56" fillId="0" borderId="10" xfId="0" applyNumberFormat="1" applyFont="1" applyBorder="1" applyAlignment="1">
      <alignment horizontal="right"/>
    </xf>
    <xf numFmtId="169" fontId="56" fillId="0" borderId="10" xfId="56" applyNumberFormat="1" applyFont="1" applyBorder="1" applyAlignment="1">
      <alignment/>
    </xf>
    <xf numFmtId="0" fontId="56" fillId="0" borderId="10" xfId="0" applyFont="1" applyFill="1" applyBorder="1" applyAlignment="1">
      <alignment horizontal="center" vertical="top" wrapText="1"/>
    </xf>
    <xf numFmtId="0" fontId="56" fillId="0" borderId="0" xfId="0" applyFont="1" applyBorder="1" applyAlignment="1">
      <alignment vertical="top" wrapText="1"/>
    </xf>
    <xf numFmtId="0" fontId="56" fillId="0" borderId="0" xfId="0" applyFont="1" applyFill="1" applyBorder="1" applyAlignment="1">
      <alignment horizontal="center" vertical="top" wrapText="1"/>
    </xf>
    <xf numFmtId="168" fontId="56" fillId="0" borderId="0" xfId="0" applyNumberFormat="1" applyFont="1" applyBorder="1" applyAlignment="1">
      <alignment horizontal="center" vertical="top" wrapText="1"/>
    </xf>
    <xf numFmtId="168" fontId="0" fillId="0" borderId="0" xfId="0" applyNumberFormat="1" applyAlignment="1">
      <alignment/>
    </xf>
    <xf numFmtId="0" fontId="53" fillId="0" borderId="10" xfId="0" applyFont="1" applyBorder="1" applyAlignment="1">
      <alignment/>
    </xf>
    <xf numFmtId="168" fontId="53" fillId="0" borderId="10" xfId="0" applyNumberFormat="1" applyFont="1" applyBorder="1" applyAlignment="1">
      <alignment/>
    </xf>
    <xf numFmtId="1" fontId="53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/>
    </xf>
    <xf numFmtId="168" fontId="4" fillId="0" borderId="10" xfId="0" applyNumberFormat="1" applyFont="1" applyFill="1" applyBorder="1" applyAlignment="1">
      <alignment horizontal="center" vertical="top" wrapText="1"/>
    </xf>
    <xf numFmtId="0" fontId="34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168" fontId="53" fillId="0" borderId="10" xfId="0" applyNumberFormat="1" applyFont="1" applyFill="1" applyBorder="1" applyAlignment="1">
      <alignment horizontal="center" vertical="top" wrapText="1"/>
    </xf>
    <xf numFmtId="170" fontId="57" fillId="0" borderId="10" xfId="0" applyNumberFormat="1" applyFont="1" applyFill="1" applyBorder="1" applyAlignment="1">
      <alignment/>
    </xf>
    <xf numFmtId="168" fontId="56" fillId="0" borderId="10" xfId="0" applyNumberFormat="1" applyFont="1" applyFill="1" applyBorder="1" applyAlignment="1">
      <alignment horizontal="center" vertical="top"/>
    </xf>
    <xf numFmtId="168" fontId="5" fillId="0" borderId="10" xfId="0" applyNumberFormat="1" applyFont="1" applyFill="1" applyBorder="1" applyAlignment="1">
      <alignment horizontal="center" vertical="top" wrapText="1"/>
    </xf>
    <xf numFmtId="168" fontId="4" fillId="0" borderId="10" xfId="0" applyNumberFormat="1" applyFont="1" applyFill="1" applyBorder="1" applyAlignment="1">
      <alignment horizontal="center" vertical="top"/>
    </xf>
    <xf numFmtId="168" fontId="4" fillId="0" borderId="11" xfId="0" applyNumberFormat="1" applyFont="1" applyFill="1" applyBorder="1" applyAlignment="1">
      <alignment horizontal="center" vertical="top" wrapText="1"/>
    </xf>
    <xf numFmtId="168" fontId="4" fillId="0" borderId="0" xfId="0" applyNumberFormat="1" applyFont="1" applyFill="1" applyBorder="1" applyAlignment="1">
      <alignment horizontal="center" vertical="top" wrapText="1"/>
    </xf>
    <xf numFmtId="168" fontId="34" fillId="0" borderId="0" xfId="0" applyNumberFormat="1" applyFont="1" applyFill="1" applyAlignment="1">
      <alignment/>
    </xf>
    <xf numFmtId="168" fontId="56" fillId="0" borderId="10" xfId="0" applyNumberFormat="1" applyFont="1" applyBorder="1" applyAlignment="1">
      <alignment/>
    </xf>
    <xf numFmtId="169" fontId="56" fillId="0" borderId="10" xfId="56" applyNumberFormat="1" applyFont="1" applyBorder="1" applyAlignment="1">
      <alignment horizontal="right"/>
    </xf>
    <xf numFmtId="4" fontId="56" fillId="0" borderId="10" xfId="0" applyNumberFormat="1" applyFont="1" applyFill="1" applyBorder="1" applyAlignment="1">
      <alignment horizontal="center" vertical="top" wrapText="1"/>
    </xf>
    <xf numFmtId="168" fontId="4" fillId="0" borderId="10" xfId="0" applyNumberFormat="1" applyFont="1" applyBorder="1" applyAlignment="1">
      <alignment horizontal="center" vertical="top" wrapText="1"/>
    </xf>
    <xf numFmtId="0" fontId="54" fillId="0" borderId="0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center"/>
    </xf>
    <xf numFmtId="0" fontId="56" fillId="0" borderId="10" xfId="0" applyFont="1" applyBorder="1" applyAlignment="1">
      <alignment horizontal="center" vertical="top" wrapText="1"/>
    </xf>
    <xf numFmtId="168" fontId="56" fillId="0" borderId="10" xfId="0" applyNumberFormat="1" applyFont="1" applyFill="1" applyBorder="1" applyAlignment="1">
      <alignment horizontal="center" vertical="top" wrapText="1"/>
    </xf>
    <xf numFmtId="168" fontId="56" fillId="0" borderId="10" xfId="0" applyNumberFormat="1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1" fontId="57" fillId="0" borderId="10" xfId="0" applyNumberFormat="1" applyFont="1" applyBorder="1" applyAlignment="1">
      <alignment/>
    </xf>
    <xf numFmtId="0" fontId="57" fillId="0" borderId="10" xfId="0" applyFont="1" applyBorder="1" applyAlignment="1">
      <alignment wrapText="1"/>
    </xf>
    <xf numFmtId="0" fontId="57" fillId="0" borderId="10" xfId="0" applyFont="1" applyBorder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 wrapText="1"/>
    </xf>
    <xf numFmtId="0" fontId="10" fillId="33" borderId="10" xfId="0" applyFont="1" applyFill="1" applyBorder="1" applyAlignment="1">
      <alignment horizontal="center" vertical="center"/>
    </xf>
    <xf numFmtId="168" fontId="56" fillId="0" borderId="10" xfId="0" applyNumberFormat="1" applyFont="1" applyFill="1" applyBorder="1" applyAlignment="1">
      <alignment horizontal="center" vertical="top" wrapText="1"/>
    </xf>
    <xf numFmtId="168" fontId="56" fillId="0" borderId="10" xfId="0" applyNumberFormat="1" applyFont="1" applyBorder="1" applyAlignment="1">
      <alignment horizontal="center" vertical="top" wrapText="1"/>
    </xf>
    <xf numFmtId="168" fontId="53" fillId="0" borderId="10" xfId="0" applyNumberFormat="1" applyFont="1" applyFill="1" applyBorder="1" applyAlignment="1">
      <alignment/>
    </xf>
    <xf numFmtId="168" fontId="56" fillId="0" borderId="10" xfId="0" applyNumberFormat="1" applyFont="1" applyFill="1" applyBorder="1" applyAlignment="1">
      <alignment/>
    </xf>
    <xf numFmtId="169" fontId="56" fillId="0" borderId="10" xfId="56" applyNumberFormat="1" applyFont="1" applyBorder="1" applyAlignment="1">
      <alignment/>
    </xf>
    <xf numFmtId="172" fontId="8" fillId="0" borderId="0" xfId="0" applyNumberFormat="1" applyFont="1" applyFill="1" applyBorder="1" applyAlignment="1" applyProtection="1">
      <alignment wrapText="1"/>
      <protection hidden="1"/>
    </xf>
    <xf numFmtId="0" fontId="56" fillId="0" borderId="12" xfId="0" applyFont="1" applyBorder="1" applyAlignment="1">
      <alignment horizontal="left" vertical="top" wrapText="1"/>
    </xf>
    <xf numFmtId="0" fontId="56" fillId="0" borderId="13" xfId="0" applyFont="1" applyBorder="1" applyAlignment="1">
      <alignment horizontal="left" vertical="top" wrapText="1"/>
    </xf>
    <xf numFmtId="0" fontId="54" fillId="0" borderId="0" xfId="0" applyFont="1" applyAlignment="1">
      <alignment horizontal="center"/>
    </xf>
    <xf numFmtId="0" fontId="56" fillId="0" borderId="12" xfId="0" applyFont="1" applyFill="1" applyBorder="1" applyAlignment="1">
      <alignment horizontal="left" vertical="top" wrapText="1"/>
    </xf>
    <xf numFmtId="0" fontId="56" fillId="0" borderId="13" xfId="0" applyFont="1" applyFill="1" applyBorder="1" applyAlignment="1">
      <alignment horizontal="left" vertical="top" wrapText="1"/>
    </xf>
    <xf numFmtId="0" fontId="53" fillId="0" borderId="12" xfId="0" applyFont="1" applyBorder="1" applyAlignment="1">
      <alignment horizontal="left" vertical="top" wrapText="1"/>
    </xf>
    <xf numFmtId="0" fontId="53" fillId="0" borderId="13" xfId="0" applyFont="1" applyBorder="1" applyAlignment="1">
      <alignment horizontal="left" vertical="top" wrapText="1"/>
    </xf>
    <xf numFmtId="0" fontId="56" fillId="0" borderId="10" xfId="0" applyFont="1" applyBorder="1" applyAlignment="1">
      <alignment horizontal="left" vertical="top" wrapText="1"/>
    </xf>
    <xf numFmtId="0" fontId="53" fillId="0" borderId="14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center" vertical="top" wrapText="1"/>
    </xf>
    <xf numFmtId="0" fontId="54" fillId="0" borderId="12" xfId="0" applyFont="1" applyBorder="1" applyAlignment="1">
      <alignment horizontal="center" vertical="top" wrapText="1"/>
    </xf>
    <xf numFmtId="0" fontId="54" fillId="0" borderId="13" xfId="0" applyFont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4" fillId="0" borderId="0" xfId="0" applyFont="1" applyAlignment="1">
      <alignment horizontal="center" wrapText="1"/>
    </xf>
    <xf numFmtId="0" fontId="53" fillId="0" borderId="10" xfId="0" applyFont="1" applyBorder="1" applyAlignment="1">
      <alignment vertical="top" wrapText="1"/>
    </xf>
    <xf numFmtId="0" fontId="54" fillId="0" borderId="0" xfId="0" applyFont="1" applyBorder="1" applyAlignment="1">
      <alignment horizontal="center"/>
    </xf>
    <xf numFmtId="0" fontId="56" fillId="0" borderId="14" xfId="0" applyFont="1" applyBorder="1" applyAlignment="1">
      <alignment horizontal="center" vertical="top" wrapText="1"/>
    </xf>
    <xf numFmtId="0" fontId="56" fillId="0" borderId="15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top" wrapText="1"/>
    </xf>
    <xf numFmtId="168" fontId="56" fillId="0" borderId="10" xfId="0" applyNumberFormat="1" applyFont="1" applyFill="1" applyBorder="1" applyAlignment="1">
      <alignment horizontal="center" vertical="top" wrapText="1"/>
    </xf>
    <xf numFmtId="168" fontId="56" fillId="0" borderId="14" xfId="0" applyNumberFormat="1" applyFont="1" applyFill="1" applyBorder="1" applyAlignment="1">
      <alignment horizontal="center" vertical="top" wrapText="1"/>
    </xf>
    <xf numFmtId="168" fontId="56" fillId="0" borderId="10" xfId="0" applyNumberFormat="1" applyFont="1" applyBorder="1" applyAlignment="1">
      <alignment horizontal="center" vertical="top" wrapText="1"/>
    </xf>
    <xf numFmtId="168" fontId="56" fillId="0" borderId="14" xfId="0" applyNumberFormat="1" applyFont="1" applyBorder="1" applyAlignment="1">
      <alignment horizontal="center" vertical="top" wrapText="1"/>
    </xf>
    <xf numFmtId="0" fontId="54" fillId="0" borderId="16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09"/>
  <sheetViews>
    <sheetView tabSelected="1" zoomScalePageLayoutView="0" workbookViewId="0" topLeftCell="A95">
      <selection activeCell="H102" sqref="H102"/>
    </sheetView>
  </sheetViews>
  <sheetFormatPr defaultColWidth="9.140625" defaultRowHeight="15"/>
  <cols>
    <col min="1" max="1" width="28.57421875" style="0" customWidth="1"/>
    <col min="2" max="2" width="18.57421875" style="5" customWidth="1"/>
    <col min="3" max="3" width="11.8515625" style="49" customWidth="1"/>
    <col min="4" max="4" width="14.28125" style="0" customWidth="1"/>
    <col min="5" max="5" width="11.7109375" style="0" customWidth="1"/>
    <col min="6" max="6" width="11.57421875" style="0" customWidth="1"/>
    <col min="7" max="7" width="10.8515625" style="0" customWidth="1"/>
  </cols>
  <sheetData>
    <row r="1" ht="0.75" customHeight="1"/>
    <row r="2" spans="1:7" ht="16.5" customHeight="1">
      <c r="A2" s="96" t="s">
        <v>4</v>
      </c>
      <c r="B2" s="96"/>
      <c r="C2" s="96"/>
      <c r="D2" s="96"/>
      <c r="E2" s="96"/>
      <c r="F2" s="96"/>
      <c r="G2" s="96"/>
    </row>
    <row r="3" spans="1:7" ht="19.5" customHeight="1">
      <c r="A3" s="98" t="s">
        <v>153</v>
      </c>
      <c r="B3" s="98"/>
      <c r="C3" s="98"/>
      <c r="D3" s="98"/>
      <c r="E3" s="98"/>
      <c r="F3" s="98"/>
      <c r="G3" s="98"/>
    </row>
    <row r="4" spans="1:7" ht="15.75">
      <c r="A4" s="65"/>
      <c r="B4" s="4"/>
      <c r="C4" s="50"/>
      <c r="D4" s="65"/>
      <c r="E4" s="65"/>
      <c r="F4" s="65"/>
      <c r="G4" s="1" t="s">
        <v>5</v>
      </c>
    </row>
    <row r="5" spans="1:15" ht="68.25" customHeight="1">
      <c r="A5" s="2" t="s">
        <v>0</v>
      </c>
      <c r="B5" s="2" t="s">
        <v>1</v>
      </c>
      <c r="C5" s="51" t="s">
        <v>154</v>
      </c>
      <c r="D5" s="2" t="s">
        <v>155</v>
      </c>
      <c r="E5" s="2" t="s">
        <v>156</v>
      </c>
      <c r="F5" s="2" t="s">
        <v>74</v>
      </c>
      <c r="G5" s="2" t="s">
        <v>131</v>
      </c>
      <c r="I5" s="64"/>
      <c r="J5" s="15"/>
      <c r="K5" s="16"/>
      <c r="L5" s="16"/>
      <c r="M5" s="16"/>
      <c r="N5" s="17"/>
      <c r="O5" s="18"/>
    </row>
    <row r="6" spans="1:15" ht="21.75" customHeight="1">
      <c r="A6" s="3" t="s">
        <v>2</v>
      </c>
      <c r="B6" s="43"/>
      <c r="C6" s="78">
        <f>C8+C27</f>
        <v>377674.70000000007</v>
      </c>
      <c r="D6" s="44">
        <f>D8+D27+D32</f>
        <v>592829.5</v>
      </c>
      <c r="E6" s="78">
        <f>E8+E27+E32</f>
        <v>408243.60000000003</v>
      </c>
      <c r="F6" s="33">
        <f>E6/D6</f>
        <v>0.6886357713305428</v>
      </c>
      <c r="G6" s="34">
        <f>E6/C6</f>
        <v>1.0809397611224685</v>
      </c>
      <c r="I6" s="8"/>
      <c r="J6" s="19"/>
      <c r="K6" s="20"/>
      <c r="L6" s="20"/>
      <c r="M6" s="20"/>
      <c r="N6" s="21"/>
      <c r="O6" s="22"/>
    </row>
    <row r="7" spans="1:15" ht="15">
      <c r="A7" s="66" t="s">
        <v>3</v>
      </c>
      <c r="B7" s="29"/>
      <c r="C7" s="60"/>
      <c r="D7" s="60"/>
      <c r="E7" s="79"/>
      <c r="F7" s="35"/>
      <c r="G7" s="34"/>
      <c r="I7" s="23"/>
      <c r="J7" s="19"/>
      <c r="K7" s="20"/>
      <c r="L7" s="20"/>
      <c r="M7" s="20"/>
      <c r="N7" s="21"/>
      <c r="O7" s="22"/>
    </row>
    <row r="8" spans="1:15" ht="27" customHeight="1">
      <c r="A8" s="2" t="s">
        <v>75</v>
      </c>
      <c r="B8" s="45">
        <v>10000000000000000</v>
      </c>
      <c r="C8" s="44">
        <f>C9+C11+C12+C17+C23+C16+C18+C24+C25+C26</f>
        <v>55418.9</v>
      </c>
      <c r="D8" s="44">
        <f>D9+D11+D12+D17+D23+D16+D18+D24+D25+D26</f>
        <v>113280.2</v>
      </c>
      <c r="E8" s="78">
        <f>E9+E11+E12+E17+E23+E16+E18+E24+E25+E26</f>
        <v>84203.70000000001</v>
      </c>
      <c r="F8" s="33">
        <f aca="true" t="shared" si="0" ref="F8:F31">E8/D8</f>
        <v>0.7433223105185197</v>
      </c>
      <c r="G8" s="34">
        <f aca="true" t="shared" si="1" ref="G8:G30">E8/C8</f>
        <v>1.5194040300330756</v>
      </c>
      <c r="I8" s="23"/>
      <c r="J8" s="19"/>
      <c r="K8" s="20"/>
      <c r="L8" s="20"/>
      <c r="M8" s="20"/>
      <c r="N8" s="21"/>
      <c r="O8" s="22"/>
    </row>
    <row r="9" spans="1:15" ht="19.5" customHeight="1">
      <c r="A9" s="69" t="s">
        <v>76</v>
      </c>
      <c r="B9" s="70">
        <v>10100000000000000</v>
      </c>
      <c r="C9" s="60">
        <v>28912.6</v>
      </c>
      <c r="D9" s="60">
        <v>45333</v>
      </c>
      <c r="E9" s="60">
        <v>33564.3</v>
      </c>
      <c r="F9" s="37">
        <f t="shared" si="0"/>
        <v>0.7403944146648138</v>
      </c>
      <c r="G9" s="36">
        <f t="shared" si="1"/>
        <v>1.1608883324225425</v>
      </c>
      <c r="I9" s="23"/>
      <c r="J9" s="19"/>
      <c r="K9" s="20"/>
      <c r="L9" s="20"/>
      <c r="M9" s="20"/>
      <c r="N9" s="21"/>
      <c r="O9" s="22"/>
    </row>
    <row r="10" spans="1:15" ht="30">
      <c r="A10" s="71" t="s">
        <v>77</v>
      </c>
      <c r="B10" s="70">
        <v>10102000010000100</v>
      </c>
      <c r="C10" s="60">
        <v>28912.6</v>
      </c>
      <c r="D10" s="60">
        <v>45333</v>
      </c>
      <c r="E10" s="60">
        <v>33564.3</v>
      </c>
      <c r="F10" s="37">
        <f t="shared" si="0"/>
        <v>0.7403944146648138</v>
      </c>
      <c r="G10" s="36">
        <f t="shared" si="1"/>
        <v>1.1608883324225425</v>
      </c>
      <c r="I10" s="23"/>
      <c r="J10" s="19"/>
      <c r="K10" s="20"/>
      <c r="L10" s="20"/>
      <c r="M10" s="20"/>
      <c r="N10" s="21"/>
      <c r="O10" s="22"/>
    </row>
    <row r="11" spans="1:15" ht="59.25" customHeight="1">
      <c r="A11" s="71" t="s">
        <v>146</v>
      </c>
      <c r="B11" s="70">
        <v>10300000000000000</v>
      </c>
      <c r="C11" s="60">
        <v>11551.8</v>
      </c>
      <c r="D11" s="60">
        <v>17658.7</v>
      </c>
      <c r="E11" s="60">
        <v>13094.5</v>
      </c>
      <c r="F11" s="37">
        <f t="shared" si="0"/>
        <v>0.7415325023925883</v>
      </c>
      <c r="G11" s="36">
        <f t="shared" si="1"/>
        <v>1.1335462871587112</v>
      </c>
      <c r="I11" s="23"/>
      <c r="J11" s="19"/>
      <c r="K11" s="20"/>
      <c r="L11" s="20"/>
      <c r="M11" s="20"/>
      <c r="N11" s="21"/>
      <c r="O11" s="22"/>
    </row>
    <row r="12" spans="1:15" ht="30">
      <c r="A12" s="71" t="s">
        <v>78</v>
      </c>
      <c r="B12" s="70">
        <v>10500000000000000</v>
      </c>
      <c r="C12" s="60">
        <v>8934.5</v>
      </c>
      <c r="D12" s="60">
        <v>16330.5</v>
      </c>
      <c r="E12" s="60">
        <v>17619.7</v>
      </c>
      <c r="F12" s="37">
        <f t="shared" si="0"/>
        <v>1.078944306665442</v>
      </c>
      <c r="G12" s="36">
        <f t="shared" si="1"/>
        <v>1.972096927640047</v>
      </c>
      <c r="I12" s="23"/>
      <c r="J12" s="19"/>
      <c r="K12" s="20"/>
      <c r="L12" s="20"/>
      <c r="M12" s="20"/>
      <c r="N12" s="21"/>
      <c r="O12" s="22"/>
    </row>
    <row r="13" spans="1:15" ht="48.75" customHeight="1">
      <c r="A13" s="71" t="s">
        <v>143</v>
      </c>
      <c r="B13" s="70">
        <v>10502000020000100</v>
      </c>
      <c r="C13" s="60">
        <v>4785.4</v>
      </c>
      <c r="D13" s="60">
        <v>1500</v>
      </c>
      <c r="E13" s="60">
        <v>1602.7</v>
      </c>
      <c r="F13" s="37">
        <f t="shared" si="0"/>
        <v>1.0684666666666667</v>
      </c>
      <c r="G13" s="36">
        <f t="shared" si="1"/>
        <v>0.3349145317005893</v>
      </c>
      <c r="I13" s="23"/>
      <c r="J13" s="19"/>
      <c r="K13" s="20"/>
      <c r="L13" s="20"/>
      <c r="M13" s="20"/>
      <c r="N13" s="21"/>
      <c r="O13" s="22"/>
    </row>
    <row r="14" spans="1:15" ht="45" customHeight="1">
      <c r="A14" s="71" t="s">
        <v>120</v>
      </c>
      <c r="B14" s="70">
        <v>10504020020000100</v>
      </c>
      <c r="C14" s="60">
        <v>28.8</v>
      </c>
      <c r="D14" s="60">
        <v>1185.5</v>
      </c>
      <c r="E14" s="60">
        <v>1942</v>
      </c>
      <c r="F14" s="37">
        <f t="shared" si="0"/>
        <v>1.6381273724167018</v>
      </c>
      <c r="G14" s="36" t="s">
        <v>167</v>
      </c>
      <c r="I14" s="23"/>
      <c r="J14" s="19"/>
      <c r="K14" s="20"/>
      <c r="L14" s="20"/>
      <c r="M14" s="20"/>
      <c r="N14" s="21"/>
      <c r="O14" s="22"/>
    </row>
    <row r="15" spans="1:15" ht="30" customHeight="1">
      <c r="A15" s="71" t="s">
        <v>79</v>
      </c>
      <c r="B15" s="70">
        <v>10503000020000100</v>
      </c>
      <c r="C15" s="60">
        <v>4120.3</v>
      </c>
      <c r="D15" s="60">
        <v>13645</v>
      </c>
      <c r="E15" s="60">
        <v>14075</v>
      </c>
      <c r="F15" s="37">
        <f t="shared" si="0"/>
        <v>1.031513374862587</v>
      </c>
      <c r="G15" s="36" t="s">
        <v>121</v>
      </c>
      <c r="I15" s="23"/>
      <c r="J15" s="19"/>
      <c r="K15" s="20"/>
      <c r="L15" s="20"/>
      <c r="M15" s="20"/>
      <c r="N15" s="21"/>
      <c r="O15" s="22"/>
    </row>
    <row r="16" spans="1:15" ht="15">
      <c r="A16" s="71" t="s">
        <v>136</v>
      </c>
      <c r="B16" s="70">
        <v>10604000020000100</v>
      </c>
      <c r="C16" s="60">
        <v>0</v>
      </c>
      <c r="D16" s="60">
        <v>25000</v>
      </c>
      <c r="E16" s="60">
        <v>6537.1</v>
      </c>
      <c r="F16" s="37">
        <f t="shared" si="0"/>
        <v>0.261484</v>
      </c>
      <c r="G16" s="36">
        <v>0</v>
      </c>
      <c r="I16" s="23" t="s">
        <v>97</v>
      </c>
      <c r="J16" s="19"/>
      <c r="K16" s="20"/>
      <c r="L16" s="20"/>
      <c r="M16" s="20"/>
      <c r="N16" s="21"/>
      <c r="O16" s="22"/>
    </row>
    <row r="17" spans="1:15" ht="27.75" customHeight="1">
      <c r="A17" s="71" t="s">
        <v>80</v>
      </c>
      <c r="B17" s="70">
        <v>10800000000000000</v>
      </c>
      <c r="C17" s="60">
        <v>3111.8</v>
      </c>
      <c r="D17" s="60">
        <v>4223</v>
      </c>
      <c r="E17" s="60">
        <v>3193</v>
      </c>
      <c r="F17" s="37">
        <f t="shared" si="0"/>
        <v>0.7560975609756098</v>
      </c>
      <c r="G17" s="36">
        <f t="shared" si="1"/>
        <v>1.0260942219937013</v>
      </c>
      <c r="I17" s="23"/>
      <c r="J17" s="19"/>
      <c r="K17" s="20"/>
      <c r="L17" s="20"/>
      <c r="M17" s="20"/>
      <c r="N17" s="21"/>
      <c r="O17" s="22"/>
    </row>
    <row r="18" spans="1:15" ht="72.75" customHeight="1">
      <c r="A18" s="71" t="s">
        <v>144</v>
      </c>
      <c r="B18" s="70">
        <v>11100000000000000</v>
      </c>
      <c r="C18" s="60">
        <v>1670.9</v>
      </c>
      <c r="D18" s="60">
        <v>1816.2</v>
      </c>
      <c r="E18" s="60">
        <v>2405.9</v>
      </c>
      <c r="F18" s="37">
        <f t="shared" si="0"/>
        <v>1.324688910912895</v>
      </c>
      <c r="G18" s="36">
        <f t="shared" si="1"/>
        <v>1.4398826979472141</v>
      </c>
      <c r="I18" s="23"/>
      <c r="J18" s="25"/>
      <c r="K18" s="24"/>
      <c r="L18" s="24"/>
      <c r="M18" s="24"/>
      <c r="N18" s="21"/>
      <c r="O18" s="22"/>
    </row>
    <row r="19" spans="1:15" ht="133.5" customHeight="1">
      <c r="A19" s="71" t="s">
        <v>141</v>
      </c>
      <c r="B19" s="73" t="s">
        <v>81</v>
      </c>
      <c r="C19" s="60">
        <v>1157.5</v>
      </c>
      <c r="D19" s="60">
        <v>1499.5</v>
      </c>
      <c r="E19" s="60">
        <v>2300.7</v>
      </c>
      <c r="F19" s="37">
        <f t="shared" si="0"/>
        <v>1.5343114371457152</v>
      </c>
      <c r="G19" s="36">
        <f t="shared" si="1"/>
        <v>1.987645788336933</v>
      </c>
      <c r="I19" s="23"/>
      <c r="J19" s="25"/>
      <c r="K19" s="24"/>
      <c r="L19" s="24"/>
      <c r="M19" s="24"/>
      <c r="N19" s="21"/>
      <c r="O19" s="22"/>
    </row>
    <row r="20" spans="1:15" ht="117.75" customHeight="1">
      <c r="A20" s="71" t="s">
        <v>147</v>
      </c>
      <c r="B20" s="73" t="s">
        <v>82</v>
      </c>
      <c r="C20" s="60">
        <v>311.9</v>
      </c>
      <c r="D20" s="60">
        <v>230</v>
      </c>
      <c r="E20" s="60">
        <v>5.2</v>
      </c>
      <c r="F20" s="37">
        <f t="shared" si="0"/>
        <v>0.022608695652173914</v>
      </c>
      <c r="G20" s="36">
        <f t="shared" si="1"/>
        <v>0.016672010259698625</v>
      </c>
      <c r="I20" s="23"/>
      <c r="J20" s="25"/>
      <c r="K20" s="24"/>
      <c r="L20" s="24"/>
      <c r="M20" s="24"/>
      <c r="N20" s="21"/>
      <c r="O20" s="22"/>
    </row>
    <row r="21" spans="1:15" ht="46.5" customHeight="1">
      <c r="A21" s="71" t="s">
        <v>148</v>
      </c>
      <c r="B21" s="73" t="s">
        <v>83</v>
      </c>
      <c r="C21" s="60">
        <v>201.5</v>
      </c>
      <c r="D21" s="60">
        <v>60</v>
      </c>
      <c r="E21" s="60">
        <v>100</v>
      </c>
      <c r="F21" s="37">
        <f t="shared" si="0"/>
        <v>1.6666666666666667</v>
      </c>
      <c r="G21" s="36">
        <f t="shared" si="1"/>
        <v>0.49627791563275436</v>
      </c>
      <c r="I21" s="23"/>
      <c r="J21" s="25"/>
      <c r="K21" s="24"/>
      <c r="L21" s="24"/>
      <c r="M21" s="24"/>
      <c r="N21" s="21"/>
      <c r="O21" s="22"/>
    </row>
    <row r="22" spans="1:15" ht="73.5" customHeight="1">
      <c r="A22" s="71" t="s">
        <v>116</v>
      </c>
      <c r="B22" s="73" t="s">
        <v>84</v>
      </c>
      <c r="C22" s="60">
        <v>0</v>
      </c>
      <c r="D22" s="60">
        <v>25</v>
      </c>
      <c r="E22" s="60">
        <v>0</v>
      </c>
      <c r="F22" s="37">
        <f t="shared" si="0"/>
        <v>0</v>
      </c>
      <c r="G22" s="36">
        <v>0</v>
      </c>
      <c r="I22" s="23"/>
      <c r="J22" s="25"/>
      <c r="K22" s="24"/>
      <c r="L22" s="24"/>
      <c r="M22" s="24"/>
      <c r="N22" s="21"/>
      <c r="O22" s="22"/>
    </row>
    <row r="23" spans="1:15" ht="31.5" customHeight="1">
      <c r="A23" s="71" t="s">
        <v>85</v>
      </c>
      <c r="B23" s="73" t="s">
        <v>86</v>
      </c>
      <c r="C23" s="60">
        <v>180.6</v>
      </c>
      <c r="D23" s="60">
        <v>544.5</v>
      </c>
      <c r="E23" s="60">
        <v>354.1</v>
      </c>
      <c r="F23" s="37">
        <f t="shared" si="0"/>
        <v>0.6503213957759413</v>
      </c>
      <c r="G23" s="36">
        <v>0</v>
      </c>
      <c r="I23" s="23"/>
      <c r="J23" s="25"/>
      <c r="K23" s="24"/>
      <c r="L23" s="24"/>
      <c r="M23" s="24"/>
      <c r="N23" s="21"/>
      <c r="O23" s="22"/>
    </row>
    <row r="24" spans="1:15" ht="42" customHeight="1">
      <c r="A24" s="71" t="s">
        <v>87</v>
      </c>
      <c r="B24" s="73" t="s">
        <v>88</v>
      </c>
      <c r="C24" s="60">
        <v>89.9</v>
      </c>
      <c r="D24" s="60">
        <v>2344.3</v>
      </c>
      <c r="E24" s="60">
        <v>6460.3</v>
      </c>
      <c r="F24" s="61" t="s">
        <v>128</v>
      </c>
      <c r="G24" s="36" t="s">
        <v>169</v>
      </c>
      <c r="I24" s="23"/>
      <c r="J24" s="25"/>
      <c r="K24" s="24"/>
      <c r="L24" s="24"/>
      <c r="M24" s="24"/>
      <c r="N24" s="21"/>
      <c r="O24" s="22"/>
    </row>
    <row r="25" spans="1:15" ht="30" customHeight="1">
      <c r="A25" s="71" t="s">
        <v>89</v>
      </c>
      <c r="B25" s="73" t="s">
        <v>90</v>
      </c>
      <c r="C25" s="60">
        <v>966.8</v>
      </c>
      <c r="D25" s="60">
        <v>30</v>
      </c>
      <c r="E25" s="60">
        <v>776.8</v>
      </c>
      <c r="F25" s="61" t="s">
        <v>168</v>
      </c>
      <c r="G25" s="36">
        <f t="shared" si="1"/>
        <v>0.8034753827058336</v>
      </c>
      <c r="I25" s="26"/>
      <c r="J25" s="27"/>
      <c r="K25" s="16"/>
      <c r="L25" s="16"/>
      <c r="M25" s="16"/>
      <c r="N25" s="17"/>
      <c r="O25" s="18"/>
    </row>
    <row r="26" spans="1:15" ht="30">
      <c r="A26" s="71" t="s">
        <v>137</v>
      </c>
      <c r="B26" s="73" t="s">
        <v>138</v>
      </c>
      <c r="C26" s="60">
        <v>0</v>
      </c>
      <c r="D26" s="60">
        <v>0</v>
      </c>
      <c r="E26" s="60">
        <v>198</v>
      </c>
      <c r="F26" s="37">
        <v>0</v>
      </c>
      <c r="G26" s="36">
        <v>0</v>
      </c>
      <c r="I26" s="26"/>
      <c r="J26" s="27"/>
      <c r="K26" s="16"/>
      <c r="L26" s="16"/>
      <c r="M26" s="16"/>
      <c r="N26" s="17"/>
      <c r="O26" s="18"/>
    </row>
    <row r="27" spans="1:15" ht="86.25">
      <c r="A27" s="74" t="s">
        <v>93</v>
      </c>
      <c r="B27" s="75" t="s">
        <v>91</v>
      </c>
      <c r="C27" s="44">
        <f>C28+C29+C30+C31</f>
        <v>322255.80000000005</v>
      </c>
      <c r="D27" s="44">
        <f>D28+D29+D30+D31</f>
        <v>479466.10000000003</v>
      </c>
      <c r="E27" s="44">
        <f>E28+E29+E30+E31</f>
        <v>323956.7</v>
      </c>
      <c r="F27" s="33">
        <f t="shared" si="0"/>
        <v>0.6756613241269821</v>
      </c>
      <c r="G27" s="34">
        <f t="shared" si="1"/>
        <v>1.0052781051574555</v>
      </c>
      <c r="I27" s="23"/>
      <c r="J27" s="25"/>
      <c r="K27" s="20"/>
      <c r="L27" s="20"/>
      <c r="M27" s="20"/>
      <c r="N27" s="21"/>
      <c r="O27" s="22"/>
    </row>
    <row r="28" spans="1:15" ht="47.25" customHeight="1">
      <c r="A28" s="71" t="s">
        <v>149</v>
      </c>
      <c r="B28" s="73" t="s">
        <v>94</v>
      </c>
      <c r="C28" s="60">
        <v>88680.7</v>
      </c>
      <c r="D28" s="60">
        <v>113762.2</v>
      </c>
      <c r="E28" s="60">
        <v>82025.4</v>
      </c>
      <c r="F28" s="37">
        <f t="shared" si="0"/>
        <v>0.7210250856611422</v>
      </c>
      <c r="G28" s="36">
        <f t="shared" si="1"/>
        <v>0.9249521034452818</v>
      </c>
      <c r="I28" s="23"/>
      <c r="J28" s="25"/>
      <c r="K28" s="20"/>
      <c r="L28" s="28"/>
      <c r="M28" s="20"/>
      <c r="N28" s="21"/>
      <c r="O28" s="22"/>
    </row>
    <row r="29" spans="1:15" ht="57" customHeight="1">
      <c r="A29" s="71" t="s">
        <v>150</v>
      </c>
      <c r="B29" s="73" t="s">
        <v>95</v>
      </c>
      <c r="C29" s="60">
        <v>31984.5</v>
      </c>
      <c r="D29" s="60">
        <v>41990.4</v>
      </c>
      <c r="E29" s="60">
        <v>21489.9</v>
      </c>
      <c r="F29" s="37">
        <f t="shared" si="0"/>
        <v>0.5117812642889804</v>
      </c>
      <c r="G29" s="36">
        <f t="shared" si="1"/>
        <v>0.6718848192093045</v>
      </c>
      <c r="I29" s="23"/>
      <c r="J29" s="25"/>
      <c r="K29" s="20"/>
      <c r="L29" s="28"/>
      <c r="M29" s="20"/>
      <c r="N29" s="21"/>
      <c r="O29" s="22"/>
    </row>
    <row r="30" spans="1:15" ht="63" customHeight="1">
      <c r="A30" s="71" t="s">
        <v>151</v>
      </c>
      <c r="B30" s="73" t="s">
        <v>96</v>
      </c>
      <c r="C30" s="60">
        <v>197837.7</v>
      </c>
      <c r="D30" s="60">
        <v>314826.8</v>
      </c>
      <c r="E30" s="60">
        <v>214263</v>
      </c>
      <c r="F30" s="37">
        <f t="shared" si="0"/>
        <v>0.6805742077866307</v>
      </c>
      <c r="G30" s="36">
        <f t="shared" si="1"/>
        <v>1.0830241152217195</v>
      </c>
      <c r="I30" s="23"/>
      <c r="J30" s="25"/>
      <c r="K30" s="20"/>
      <c r="L30" s="28"/>
      <c r="M30" s="20"/>
      <c r="N30" s="21"/>
      <c r="O30" s="22"/>
    </row>
    <row r="31" spans="1:15" ht="32.25" customHeight="1">
      <c r="A31" s="71" t="s">
        <v>152</v>
      </c>
      <c r="B31" s="73" t="s">
        <v>145</v>
      </c>
      <c r="C31" s="60">
        <v>3752.9</v>
      </c>
      <c r="D31" s="60">
        <v>8886.7</v>
      </c>
      <c r="E31" s="60">
        <v>6178.4</v>
      </c>
      <c r="F31" s="37">
        <f t="shared" si="0"/>
        <v>0.6952412031462747</v>
      </c>
      <c r="G31" s="36">
        <v>0</v>
      </c>
      <c r="I31" s="23"/>
      <c r="J31" s="25"/>
      <c r="K31" s="20"/>
      <c r="L31" s="28"/>
      <c r="M31" s="20"/>
      <c r="N31" s="21"/>
      <c r="O31" s="22"/>
    </row>
    <row r="32" spans="1:15" ht="16.5" customHeight="1">
      <c r="A32" s="72" t="s">
        <v>139</v>
      </c>
      <c r="B32" s="73" t="s">
        <v>140</v>
      </c>
      <c r="C32" s="60">
        <v>0</v>
      </c>
      <c r="D32" s="60">
        <v>83.2</v>
      </c>
      <c r="E32" s="60">
        <v>83.2</v>
      </c>
      <c r="F32" s="80">
        <f>E32/D32</f>
        <v>1</v>
      </c>
      <c r="G32" s="36">
        <v>0</v>
      </c>
      <c r="I32" s="23"/>
      <c r="J32" s="25"/>
      <c r="K32" s="20"/>
      <c r="L32" s="28"/>
      <c r="M32" s="20"/>
      <c r="N32" s="21"/>
      <c r="O32" s="22"/>
    </row>
    <row r="33" spans="1:7" ht="26.25" customHeight="1">
      <c r="A33" s="3" t="s">
        <v>117</v>
      </c>
      <c r="B33" s="47"/>
      <c r="C33" s="52">
        <f>C35+C42+C46+C48+C54+C57+C61+C63+C65</f>
        <v>376332.3</v>
      </c>
      <c r="D33" s="11">
        <f>D35+D42+D46+D48+D54+D57+D63+D65+D61</f>
        <v>611366</v>
      </c>
      <c r="E33" s="11">
        <f>E35+E42+E46+E48+E54+E57+E63+E65+E61</f>
        <v>413827.7</v>
      </c>
      <c r="F33" s="30">
        <f>E33/D33</f>
        <v>0.6768902752197539</v>
      </c>
      <c r="G33" s="12">
        <f>E33/C33</f>
        <v>1.0996337545302384</v>
      </c>
    </row>
    <row r="34" spans="1:7" ht="16.5" customHeight="1">
      <c r="A34" s="66" t="s">
        <v>3</v>
      </c>
      <c r="B34" s="46"/>
      <c r="C34" s="53"/>
      <c r="D34" s="32"/>
      <c r="E34" s="32"/>
      <c r="F34" s="31"/>
      <c r="G34" s="13"/>
    </row>
    <row r="35" spans="1:7" ht="29.25" customHeight="1">
      <c r="A35" s="9" t="s">
        <v>6</v>
      </c>
      <c r="B35" s="66" t="s">
        <v>33</v>
      </c>
      <c r="C35" s="67">
        <f>C36+C37+C39+C41+C38</f>
        <v>26741.800000000003</v>
      </c>
      <c r="D35" s="67">
        <f>D36+D37+D39+D41+D40+D38</f>
        <v>40442.200000000004</v>
      </c>
      <c r="E35" s="76">
        <f>E36+E37+E39+E41+E40+E38</f>
        <v>29612.3</v>
      </c>
      <c r="F35" s="31">
        <f>E35/D35</f>
        <v>0.7322128865393078</v>
      </c>
      <c r="G35" s="13">
        <f>E35/C35</f>
        <v>1.1073413158426133</v>
      </c>
    </row>
    <row r="36" spans="1:7" ht="51">
      <c r="A36" s="9" t="s">
        <v>31</v>
      </c>
      <c r="B36" s="66" t="s">
        <v>34</v>
      </c>
      <c r="C36" s="76">
        <v>1074.2</v>
      </c>
      <c r="D36" s="68">
        <v>1871.5</v>
      </c>
      <c r="E36" s="68">
        <v>1342</v>
      </c>
      <c r="F36" s="31">
        <f aca="true" t="shared" si="2" ref="F36:F67">E36/D36</f>
        <v>0.7170718674859738</v>
      </c>
      <c r="G36" s="13">
        <f aca="true" t="shared" si="3" ref="G36:G67">E36/C36</f>
        <v>1.249301805995159</v>
      </c>
    </row>
    <row r="37" spans="1:7" ht="79.5" customHeight="1">
      <c r="A37" s="9" t="s">
        <v>7</v>
      </c>
      <c r="B37" s="66" t="s">
        <v>35</v>
      </c>
      <c r="C37" s="54">
        <v>15261.2</v>
      </c>
      <c r="D37" s="14">
        <v>24529.2</v>
      </c>
      <c r="E37" s="14">
        <v>17793.7</v>
      </c>
      <c r="F37" s="31">
        <f t="shared" si="2"/>
        <v>0.7254089004125696</v>
      </c>
      <c r="G37" s="13">
        <f t="shared" si="3"/>
        <v>1.1659437003643225</v>
      </c>
    </row>
    <row r="38" spans="1:7" ht="27.75" customHeight="1">
      <c r="A38" s="9" t="s">
        <v>164</v>
      </c>
      <c r="B38" s="66" t="s">
        <v>165</v>
      </c>
      <c r="C38" s="54">
        <v>23.4</v>
      </c>
      <c r="D38" s="14">
        <v>4.8</v>
      </c>
      <c r="E38" s="14">
        <v>4.8</v>
      </c>
      <c r="F38" s="31">
        <f t="shared" si="2"/>
        <v>1</v>
      </c>
      <c r="G38" s="13">
        <f t="shared" si="3"/>
        <v>0.20512820512820512</v>
      </c>
    </row>
    <row r="39" spans="1:7" ht="67.5" customHeight="1">
      <c r="A39" s="9" t="s">
        <v>8</v>
      </c>
      <c r="B39" s="66" t="s">
        <v>36</v>
      </c>
      <c r="C39" s="54">
        <v>5503.8</v>
      </c>
      <c r="D39" s="14">
        <v>7411.3</v>
      </c>
      <c r="E39" s="14">
        <v>5484</v>
      </c>
      <c r="F39" s="31">
        <f t="shared" si="2"/>
        <v>0.7399511556676966</v>
      </c>
      <c r="G39" s="13">
        <f t="shared" si="3"/>
        <v>0.9964024855554344</v>
      </c>
    </row>
    <row r="40" spans="1:8" ht="25.5">
      <c r="A40" s="9" t="s">
        <v>132</v>
      </c>
      <c r="B40" s="66" t="s">
        <v>133</v>
      </c>
      <c r="C40" s="54">
        <v>0</v>
      </c>
      <c r="D40" s="14">
        <v>50</v>
      </c>
      <c r="E40" s="14">
        <v>0</v>
      </c>
      <c r="F40" s="31">
        <f t="shared" si="2"/>
        <v>0</v>
      </c>
      <c r="G40" s="13">
        <v>0</v>
      </c>
      <c r="H40" s="42"/>
    </row>
    <row r="41" spans="1:7" ht="25.5">
      <c r="A41" s="9" t="s">
        <v>9</v>
      </c>
      <c r="B41" s="66" t="s">
        <v>37</v>
      </c>
      <c r="C41" s="54">
        <v>4879.2</v>
      </c>
      <c r="D41" s="14">
        <v>6575.4</v>
      </c>
      <c r="E41" s="14">
        <v>4987.8</v>
      </c>
      <c r="F41" s="31">
        <f t="shared" si="2"/>
        <v>0.7585546126471394</v>
      </c>
      <c r="G41" s="13">
        <f t="shared" si="3"/>
        <v>1.0222577471716676</v>
      </c>
    </row>
    <row r="42" spans="1:7" ht="25.5">
      <c r="A42" s="9" t="s">
        <v>10</v>
      </c>
      <c r="B42" s="66" t="s">
        <v>38</v>
      </c>
      <c r="C42" s="76">
        <f>C44+C45</f>
        <v>30421.5</v>
      </c>
      <c r="D42" s="68">
        <f>D44+D45+D43</f>
        <v>42829</v>
      </c>
      <c r="E42" s="68">
        <f>E44+E45+E43</f>
        <v>19924.3</v>
      </c>
      <c r="F42" s="31">
        <f t="shared" si="2"/>
        <v>0.46520581848747344</v>
      </c>
      <c r="G42" s="13">
        <f t="shared" si="3"/>
        <v>0.6549414065710106</v>
      </c>
    </row>
    <row r="43" spans="1:7" ht="25.5">
      <c r="A43" s="9" t="s">
        <v>118</v>
      </c>
      <c r="B43" s="66" t="s">
        <v>119</v>
      </c>
      <c r="C43" s="76">
        <v>0</v>
      </c>
      <c r="D43" s="68">
        <v>92.3</v>
      </c>
      <c r="E43" s="68">
        <v>27.8</v>
      </c>
      <c r="F43" s="31">
        <f t="shared" si="2"/>
        <v>0.3011917659804984</v>
      </c>
      <c r="G43" s="13">
        <v>0</v>
      </c>
    </row>
    <row r="44" spans="1:7" ht="26.25" customHeight="1">
      <c r="A44" s="9" t="s">
        <v>11</v>
      </c>
      <c r="B44" s="66" t="s">
        <v>39</v>
      </c>
      <c r="C44" s="54">
        <v>30305.5</v>
      </c>
      <c r="D44" s="14">
        <v>42658.7</v>
      </c>
      <c r="E44" s="14">
        <v>19828.5</v>
      </c>
      <c r="F44" s="31">
        <f t="shared" si="2"/>
        <v>0.4648172588475505</v>
      </c>
      <c r="G44" s="13">
        <f t="shared" si="3"/>
        <v>0.654287175595189</v>
      </c>
    </row>
    <row r="45" spans="1:7" ht="29.25" customHeight="1">
      <c r="A45" s="9" t="s">
        <v>32</v>
      </c>
      <c r="B45" s="66" t="s">
        <v>40</v>
      </c>
      <c r="C45" s="54">
        <v>116</v>
      </c>
      <c r="D45" s="14">
        <v>78</v>
      </c>
      <c r="E45" s="14">
        <v>68</v>
      </c>
      <c r="F45" s="31">
        <f t="shared" si="2"/>
        <v>0.8717948717948718</v>
      </c>
      <c r="G45" s="13">
        <f t="shared" si="3"/>
        <v>0.5862068965517241</v>
      </c>
    </row>
    <row r="46" spans="1:7" ht="27.75" customHeight="1">
      <c r="A46" s="9" t="s">
        <v>12</v>
      </c>
      <c r="B46" s="66" t="s">
        <v>41</v>
      </c>
      <c r="C46" s="76">
        <f>C47</f>
        <v>11860.2</v>
      </c>
      <c r="D46" s="67">
        <f>D47</f>
        <v>21445.5</v>
      </c>
      <c r="E46" s="67">
        <f>E47</f>
        <v>15376.1</v>
      </c>
      <c r="F46" s="31">
        <f t="shared" si="2"/>
        <v>0.7169849152502856</v>
      </c>
      <c r="G46" s="13">
        <f t="shared" si="3"/>
        <v>1.2964452538743023</v>
      </c>
    </row>
    <row r="47" spans="1:7" ht="39.75" customHeight="1">
      <c r="A47" s="9" t="s">
        <v>13</v>
      </c>
      <c r="B47" s="66" t="s">
        <v>42</v>
      </c>
      <c r="C47" s="54">
        <v>11860.2</v>
      </c>
      <c r="D47" s="14">
        <v>21445.5</v>
      </c>
      <c r="E47" s="14">
        <v>15376.1</v>
      </c>
      <c r="F47" s="31">
        <f t="shared" si="2"/>
        <v>0.7169849152502856</v>
      </c>
      <c r="G47" s="13">
        <f t="shared" si="3"/>
        <v>1.2964452538743023</v>
      </c>
    </row>
    <row r="48" spans="1:7" ht="28.5" customHeight="1">
      <c r="A48" s="9" t="s">
        <v>14</v>
      </c>
      <c r="B48" s="66" t="s">
        <v>43</v>
      </c>
      <c r="C48" s="76">
        <f>C49+C50+C51+C52+C53</f>
        <v>279068.5</v>
      </c>
      <c r="D48" s="68">
        <f>D49+D50+D51+D52+D53</f>
        <v>465032.49999999994</v>
      </c>
      <c r="E48" s="68">
        <f>E49+E50+E51+E52+E53</f>
        <v>323119.8</v>
      </c>
      <c r="F48" s="31">
        <f t="shared" si="2"/>
        <v>0.694832726744905</v>
      </c>
      <c r="G48" s="13">
        <f t="shared" si="3"/>
        <v>1.157851208574239</v>
      </c>
    </row>
    <row r="49" spans="1:7" ht="25.5">
      <c r="A49" s="9" t="s">
        <v>15</v>
      </c>
      <c r="B49" s="66" t="s">
        <v>44</v>
      </c>
      <c r="C49" s="54">
        <v>64771.9</v>
      </c>
      <c r="D49" s="14">
        <v>90363</v>
      </c>
      <c r="E49" s="14">
        <v>73160.9</v>
      </c>
      <c r="F49" s="31">
        <f t="shared" si="2"/>
        <v>0.8096333676394099</v>
      </c>
      <c r="G49" s="13">
        <f t="shared" si="3"/>
        <v>1.129516040134688</v>
      </c>
    </row>
    <row r="50" spans="1:7" ht="25.5">
      <c r="A50" s="9" t="s">
        <v>16</v>
      </c>
      <c r="B50" s="66" t="s">
        <v>45</v>
      </c>
      <c r="C50" s="54">
        <v>180246.8</v>
      </c>
      <c r="D50" s="14">
        <v>323002.1</v>
      </c>
      <c r="E50" s="14">
        <v>214284.2</v>
      </c>
      <c r="F50" s="31">
        <f t="shared" si="2"/>
        <v>0.6634142626317291</v>
      </c>
      <c r="G50" s="13">
        <f t="shared" si="3"/>
        <v>1.1888377491306366</v>
      </c>
    </row>
    <row r="51" spans="1:7" ht="25.5">
      <c r="A51" s="9" t="s">
        <v>98</v>
      </c>
      <c r="B51" s="66" t="s">
        <v>99</v>
      </c>
      <c r="C51" s="54">
        <v>22295.1</v>
      </c>
      <c r="D51" s="14">
        <v>34203.1</v>
      </c>
      <c r="E51" s="14">
        <v>23240.5</v>
      </c>
      <c r="F51" s="31">
        <f t="shared" si="2"/>
        <v>0.6794851928626353</v>
      </c>
      <c r="G51" s="13">
        <f t="shared" si="3"/>
        <v>1.0424039362909339</v>
      </c>
    </row>
    <row r="52" spans="1:7" ht="25.5">
      <c r="A52" s="9" t="s">
        <v>17</v>
      </c>
      <c r="B52" s="66" t="s">
        <v>46</v>
      </c>
      <c r="C52" s="54">
        <v>3913.2</v>
      </c>
      <c r="D52" s="14">
        <v>6028.2</v>
      </c>
      <c r="E52" s="14">
        <v>4596.7</v>
      </c>
      <c r="F52" s="31">
        <f t="shared" si="2"/>
        <v>0.7625327626820609</v>
      </c>
      <c r="G52" s="13">
        <f t="shared" si="3"/>
        <v>1.1746652356127978</v>
      </c>
    </row>
    <row r="53" spans="1:7" ht="26.25" customHeight="1">
      <c r="A53" s="9" t="s">
        <v>18</v>
      </c>
      <c r="B53" s="66" t="s">
        <v>47</v>
      </c>
      <c r="C53" s="54">
        <v>7841.5</v>
      </c>
      <c r="D53" s="14">
        <v>11436.1</v>
      </c>
      <c r="E53" s="14">
        <v>7837.5</v>
      </c>
      <c r="F53" s="31">
        <f t="shared" si="2"/>
        <v>0.6853297890014952</v>
      </c>
      <c r="G53" s="13">
        <f t="shared" si="3"/>
        <v>0.9994898935152713</v>
      </c>
    </row>
    <row r="54" spans="1:7" ht="25.5">
      <c r="A54" s="9" t="s">
        <v>19</v>
      </c>
      <c r="B54" s="66" t="s">
        <v>48</v>
      </c>
      <c r="C54" s="76">
        <f>C55+C56</f>
        <v>12214.400000000001</v>
      </c>
      <c r="D54" s="68">
        <f>D55+D56</f>
        <v>22080.5</v>
      </c>
      <c r="E54" s="68">
        <f>E55+E56</f>
        <v>12360.9</v>
      </c>
      <c r="F54" s="31">
        <f t="shared" si="2"/>
        <v>0.5598106926926474</v>
      </c>
      <c r="G54" s="13">
        <f t="shared" si="3"/>
        <v>1.0119940398218494</v>
      </c>
    </row>
    <row r="55" spans="1:7" ht="25.5">
      <c r="A55" s="9" t="s">
        <v>20</v>
      </c>
      <c r="B55" s="66" t="s">
        <v>49</v>
      </c>
      <c r="C55" s="54">
        <v>10386.7</v>
      </c>
      <c r="D55" s="14">
        <v>20367.5</v>
      </c>
      <c r="E55" s="14">
        <v>11012.1</v>
      </c>
      <c r="F55" s="31">
        <f t="shared" si="2"/>
        <v>0.5406701853442986</v>
      </c>
      <c r="G55" s="13">
        <f t="shared" si="3"/>
        <v>1.0602116167791502</v>
      </c>
    </row>
    <row r="56" spans="1:7" ht="15.75" customHeight="1">
      <c r="A56" s="9" t="s">
        <v>21</v>
      </c>
      <c r="B56" s="66" t="s">
        <v>50</v>
      </c>
      <c r="C56" s="54">
        <v>1827.7</v>
      </c>
      <c r="D56" s="14">
        <v>1713</v>
      </c>
      <c r="E56" s="14">
        <v>1348.8</v>
      </c>
      <c r="F56" s="31">
        <f t="shared" si="2"/>
        <v>0.7873905429071804</v>
      </c>
      <c r="G56" s="13">
        <f t="shared" si="3"/>
        <v>0.7379766920172894</v>
      </c>
    </row>
    <row r="57" spans="1:7" ht="25.5" customHeight="1">
      <c r="A57" s="9" t="s">
        <v>22</v>
      </c>
      <c r="B57" s="66" t="s">
        <v>51</v>
      </c>
      <c r="C57" s="76">
        <f>C58+C59+C60</f>
        <v>7567.8</v>
      </c>
      <c r="D57" s="68">
        <f>D58+D59+D60</f>
        <v>12983.5</v>
      </c>
      <c r="E57" s="67">
        <f>E58+E59+E60</f>
        <v>7790.8</v>
      </c>
      <c r="F57" s="31">
        <f t="shared" si="2"/>
        <v>0.600053914583895</v>
      </c>
      <c r="G57" s="13">
        <f t="shared" si="3"/>
        <v>1.0294669520864717</v>
      </c>
    </row>
    <row r="58" spans="1:7" ht="27.75" customHeight="1">
      <c r="A58" s="9" t="s">
        <v>23</v>
      </c>
      <c r="B58" s="66" t="s">
        <v>52</v>
      </c>
      <c r="C58" s="54">
        <v>1165.3</v>
      </c>
      <c r="D58" s="14">
        <v>1635.6</v>
      </c>
      <c r="E58" s="14">
        <v>1162.4</v>
      </c>
      <c r="F58" s="31">
        <f t="shared" si="2"/>
        <v>0.7106872095866961</v>
      </c>
      <c r="G58" s="13">
        <f t="shared" si="3"/>
        <v>0.9975113704625419</v>
      </c>
    </row>
    <row r="59" spans="1:7" ht="25.5">
      <c r="A59" s="9" t="s">
        <v>24</v>
      </c>
      <c r="B59" s="66" t="s">
        <v>53</v>
      </c>
      <c r="C59" s="54">
        <v>3475</v>
      </c>
      <c r="D59" s="14">
        <v>6304.7</v>
      </c>
      <c r="E59" s="14">
        <v>2823.6</v>
      </c>
      <c r="F59" s="31">
        <f t="shared" si="2"/>
        <v>0.4478563611274129</v>
      </c>
      <c r="G59" s="13">
        <f t="shared" si="3"/>
        <v>0.8125467625899281</v>
      </c>
    </row>
    <row r="60" spans="1:7" ht="25.5">
      <c r="A60" s="9" t="s">
        <v>25</v>
      </c>
      <c r="B60" s="66" t="s">
        <v>54</v>
      </c>
      <c r="C60" s="54">
        <v>2927.5</v>
      </c>
      <c r="D60" s="14">
        <v>5043.2</v>
      </c>
      <c r="E60" s="14">
        <v>3804.8</v>
      </c>
      <c r="F60" s="31">
        <f t="shared" si="2"/>
        <v>0.7544416243654823</v>
      </c>
      <c r="G60" s="13">
        <f t="shared" si="3"/>
        <v>1.2996754910333048</v>
      </c>
    </row>
    <row r="61" spans="1:7" ht="26.25" customHeight="1">
      <c r="A61" s="9" t="s">
        <v>124</v>
      </c>
      <c r="B61" s="66" t="s">
        <v>126</v>
      </c>
      <c r="C61" s="54">
        <f>C62</f>
        <v>357.1</v>
      </c>
      <c r="D61" s="14">
        <f>D62</f>
        <v>600.8</v>
      </c>
      <c r="E61" s="14">
        <f>E62</f>
        <v>487.1</v>
      </c>
      <c r="F61" s="31">
        <f t="shared" si="2"/>
        <v>0.810752330226365</v>
      </c>
      <c r="G61" s="13">
        <v>0</v>
      </c>
    </row>
    <row r="62" spans="1:7" ht="27" customHeight="1">
      <c r="A62" s="9" t="s">
        <v>125</v>
      </c>
      <c r="B62" s="66" t="s">
        <v>127</v>
      </c>
      <c r="C62" s="54">
        <v>357.1</v>
      </c>
      <c r="D62" s="14">
        <v>600.8</v>
      </c>
      <c r="E62" s="14">
        <v>487.1</v>
      </c>
      <c r="F62" s="31">
        <f t="shared" si="2"/>
        <v>0.810752330226365</v>
      </c>
      <c r="G62" s="13">
        <v>0</v>
      </c>
    </row>
    <row r="63" spans="1:7" ht="27.75" customHeight="1">
      <c r="A63" s="9" t="s">
        <v>26</v>
      </c>
      <c r="B63" s="66" t="s">
        <v>55</v>
      </c>
      <c r="C63" s="54">
        <f>C64</f>
        <v>0</v>
      </c>
      <c r="D63" s="14">
        <f>D64</f>
        <v>10.4</v>
      </c>
      <c r="E63" s="14">
        <f>E64</f>
        <v>0</v>
      </c>
      <c r="F63" s="31">
        <f t="shared" si="2"/>
        <v>0</v>
      </c>
      <c r="G63" s="13">
        <v>0</v>
      </c>
    </row>
    <row r="64" spans="1:7" ht="30" customHeight="1">
      <c r="A64" s="9" t="s">
        <v>27</v>
      </c>
      <c r="B64" s="66" t="s">
        <v>56</v>
      </c>
      <c r="C64" s="54">
        <v>0</v>
      </c>
      <c r="D64" s="14">
        <v>10.4</v>
      </c>
      <c r="E64" s="14">
        <v>0</v>
      </c>
      <c r="F64" s="31">
        <f t="shared" si="2"/>
        <v>0</v>
      </c>
      <c r="G64" s="13">
        <v>0</v>
      </c>
    </row>
    <row r="65" spans="1:7" ht="39.75" customHeight="1">
      <c r="A65" s="9" t="s">
        <v>28</v>
      </c>
      <c r="B65" s="66" t="s">
        <v>57</v>
      </c>
      <c r="C65" s="76">
        <f>C66+C67</f>
        <v>8101</v>
      </c>
      <c r="D65" s="68">
        <f>D66+D67</f>
        <v>5941.6</v>
      </c>
      <c r="E65" s="68">
        <f>E66+E67</f>
        <v>5156.4</v>
      </c>
      <c r="F65" s="31">
        <f t="shared" si="2"/>
        <v>0.8678470445671198</v>
      </c>
      <c r="G65" s="13">
        <f t="shared" si="3"/>
        <v>0.6365140106159733</v>
      </c>
    </row>
    <row r="66" spans="1:16" ht="55.5" customHeight="1">
      <c r="A66" s="9" t="s">
        <v>29</v>
      </c>
      <c r="B66" s="66" t="s">
        <v>58</v>
      </c>
      <c r="C66" s="54">
        <v>2905.2</v>
      </c>
      <c r="D66" s="14">
        <v>2941.6</v>
      </c>
      <c r="E66" s="14">
        <v>2456.4</v>
      </c>
      <c r="F66" s="31">
        <f t="shared" si="2"/>
        <v>0.8350557519717161</v>
      </c>
      <c r="G66" s="13">
        <f t="shared" si="3"/>
        <v>0.845518380834366</v>
      </c>
      <c r="K66" s="81"/>
      <c r="L66" s="81"/>
      <c r="M66" s="81"/>
      <c r="N66" s="81"/>
      <c r="O66" s="81"/>
      <c r="P66" s="81"/>
    </row>
    <row r="67" spans="1:7" ht="51.75" customHeight="1">
      <c r="A67" s="9" t="s">
        <v>129</v>
      </c>
      <c r="B67" s="66" t="s">
        <v>130</v>
      </c>
      <c r="C67" s="54">
        <v>5195.8</v>
      </c>
      <c r="D67" s="14">
        <v>3000</v>
      </c>
      <c r="E67" s="14">
        <v>2700</v>
      </c>
      <c r="F67" s="31">
        <f t="shared" si="2"/>
        <v>0.9</v>
      </c>
      <c r="G67" s="13">
        <f t="shared" si="3"/>
        <v>0.5196504869317525</v>
      </c>
    </row>
    <row r="68" spans="1:7" ht="27" customHeight="1">
      <c r="A68" s="99" t="s">
        <v>30</v>
      </c>
      <c r="B68" s="101"/>
      <c r="C68" s="102">
        <f>C6-C33</f>
        <v>1342.4000000000815</v>
      </c>
      <c r="D68" s="104">
        <f>D6-D33</f>
        <v>-18536.5</v>
      </c>
      <c r="E68" s="102">
        <f>E6-E33</f>
        <v>-5584.099999999977</v>
      </c>
      <c r="F68" s="31">
        <v>0</v>
      </c>
      <c r="G68" s="13">
        <v>0</v>
      </c>
    </row>
    <row r="69" spans="1:7" ht="43.5" customHeight="1" hidden="1">
      <c r="A69" s="100"/>
      <c r="B69" s="99"/>
      <c r="C69" s="103"/>
      <c r="D69" s="105"/>
      <c r="E69" s="103"/>
      <c r="F69" s="31"/>
      <c r="G69" s="13"/>
    </row>
    <row r="70" spans="1:7" ht="17.25" customHeight="1">
      <c r="A70" s="2" t="s">
        <v>65</v>
      </c>
      <c r="B70" s="2"/>
      <c r="C70" s="55">
        <f>C72</f>
        <v>-1342.399999999965</v>
      </c>
      <c r="D70" s="11">
        <f>D72</f>
        <v>18536.5</v>
      </c>
      <c r="E70" s="11">
        <f>E72</f>
        <v>5584.100000000035</v>
      </c>
      <c r="F70" s="31"/>
      <c r="G70" s="13"/>
    </row>
    <row r="71" spans="1:7" ht="12.75" customHeight="1">
      <c r="A71" s="66" t="s">
        <v>3</v>
      </c>
      <c r="B71" s="66"/>
      <c r="C71" s="56"/>
      <c r="D71" s="14"/>
      <c r="E71" s="14"/>
      <c r="F71" s="31"/>
      <c r="G71" s="13"/>
    </row>
    <row r="72" spans="1:7" ht="42" customHeight="1">
      <c r="A72" s="10" t="s">
        <v>66</v>
      </c>
      <c r="B72" s="10" t="s">
        <v>70</v>
      </c>
      <c r="C72" s="57">
        <f>C77+C73</f>
        <v>-1342.399999999965</v>
      </c>
      <c r="D72" s="57">
        <f>D77+D73</f>
        <v>18536.5</v>
      </c>
      <c r="E72" s="57">
        <f>E77+E73</f>
        <v>5584.100000000035</v>
      </c>
      <c r="F72" s="31">
        <v>0</v>
      </c>
      <c r="G72" s="13">
        <v>0</v>
      </c>
    </row>
    <row r="73" spans="1:7" ht="38.25" customHeight="1" hidden="1">
      <c r="A73" s="9" t="s">
        <v>112</v>
      </c>
      <c r="B73" s="9" t="s">
        <v>113</v>
      </c>
      <c r="C73" s="76">
        <f>C75+C76</f>
        <v>-2000</v>
      </c>
      <c r="D73" s="68">
        <f>D75+D76</f>
        <v>0</v>
      </c>
      <c r="E73" s="68">
        <f>E75+E76</f>
        <v>-4000</v>
      </c>
      <c r="F73" s="31"/>
      <c r="G73" s="13"/>
    </row>
    <row r="74" spans="1:7" ht="38.25" customHeight="1">
      <c r="A74" s="9" t="s">
        <v>112</v>
      </c>
      <c r="B74" s="9" t="s">
        <v>113</v>
      </c>
      <c r="C74" s="48">
        <f>C75+C76</f>
        <v>-2000</v>
      </c>
      <c r="D74" s="63">
        <f>D75+D76</f>
        <v>0</v>
      </c>
      <c r="E74" s="63">
        <f>E75+E76</f>
        <v>-4000</v>
      </c>
      <c r="F74" s="31">
        <v>0</v>
      </c>
      <c r="G74" s="13">
        <v>0</v>
      </c>
    </row>
    <row r="75" spans="1:7" ht="53.25" customHeight="1">
      <c r="A75" s="9" t="s">
        <v>110</v>
      </c>
      <c r="B75" s="9" t="s">
        <v>114</v>
      </c>
      <c r="C75" s="76">
        <v>-2000</v>
      </c>
      <c r="D75" s="68">
        <v>-4000</v>
      </c>
      <c r="E75" s="68">
        <v>-4000</v>
      </c>
      <c r="F75" s="31">
        <v>0</v>
      </c>
      <c r="G75" s="13">
        <v>0</v>
      </c>
    </row>
    <row r="76" spans="1:7" ht="39.75" customHeight="1">
      <c r="A76" s="9" t="s">
        <v>111</v>
      </c>
      <c r="B76" s="9" t="s">
        <v>115</v>
      </c>
      <c r="C76" s="76">
        <v>0</v>
      </c>
      <c r="D76" s="68">
        <v>4000</v>
      </c>
      <c r="E76" s="68">
        <v>0</v>
      </c>
      <c r="F76" s="31">
        <v>0</v>
      </c>
      <c r="G76" s="13">
        <v>0</v>
      </c>
    </row>
    <row r="77" spans="1:7" ht="54.75" customHeight="1" hidden="1">
      <c r="A77" s="9" t="s">
        <v>67</v>
      </c>
      <c r="B77" s="9" t="s">
        <v>71</v>
      </c>
      <c r="C77" s="76">
        <f>C79+C80</f>
        <v>657.6000000000349</v>
      </c>
      <c r="D77" s="68">
        <f>D79+D80</f>
        <v>18536.5</v>
      </c>
      <c r="E77" s="68">
        <f>E79+E80</f>
        <v>9584.100000000035</v>
      </c>
      <c r="F77" s="31"/>
      <c r="G77" s="13"/>
    </row>
    <row r="78" spans="1:7" ht="54.75" customHeight="1">
      <c r="A78" s="9" t="s">
        <v>67</v>
      </c>
      <c r="B78" s="9" t="s">
        <v>71</v>
      </c>
      <c r="C78" s="48">
        <f>C79+C80</f>
        <v>657.6000000000349</v>
      </c>
      <c r="D78" s="63">
        <f>D79+D80</f>
        <v>18536.5</v>
      </c>
      <c r="E78" s="63">
        <f>E79+E80</f>
        <v>9584.100000000035</v>
      </c>
      <c r="F78" s="31">
        <v>0</v>
      </c>
      <c r="G78" s="13">
        <v>0</v>
      </c>
    </row>
    <row r="79" spans="1:7" ht="42.75" customHeight="1">
      <c r="A79" s="9" t="s">
        <v>68</v>
      </c>
      <c r="B79" s="9" t="s">
        <v>72</v>
      </c>
      <c r="C79" s="54">
        <v>-378280.1</v>
      </c>
      <c r="D79" s="14">
        <v>-596829.5</v>
      </c>
      <c r="E79" s="14">
        <v>-409585.8</v>
      </c>
      <c r="F79" s="31">
        <v>0</v>
      </c>
      <c r="G79" s="13">
        <v>0</v>
      </c>
    </row>
    <row r="80" spans="1:7" ht="38.25">
      <c r="A80" s="9" t="s">
        <v>69</v>
      </c>
      <c r="B80" s="9" t="s">
        <v>73</v>
      </c>
      <c r="C80" s="54">
        <v>378937.7</v>
      </c>
      <c r="D80" s="14">
        <v>615366</v>
      </c>
      <c r="E80" s="14">
        <v>419169.9</v>
      </c>
      <c r="F80" s="31">
        <v>0</v>
      </c>
      <c r="G80" s="13">
        <v>0</v>
      </c>
    </row>
    <row r="82" spans="1:7" ht="15.75">
      <c r="A82" s="84" t="s">
        <v>59</v>
      </c>
      <c r="B82" s="84"/>
      <c r="C82" s="84"/>
      <c r="D82" s="84"/>
      <c r="E82" s="84"/>
      <c r="F82" s="84"/>
      <c r="G82" s="84"/>
    </row>
    <row r="83" spans="1:7" ht="47.25" customHeight="1">
      <c r="A83" s="96" t="s">
        <v>60</v>
      </c>
      <c r="B83" s="96"/>
      <c r="C83" s="96"/>
      <c r="D83" s="96"/>
      <c r="E83" s="96"/>
      <c r="F83" s="96"/>
      <c r="G83" s="96"/>
    </row>
    <row r="84" spans="1:7" ht="15.75">
      <c r="A84" s="84" t="s">
        <v>157</v>
      </c>
      <c r="B84" s="84"/>
      <c r="C84" s="84"/>
      <c r="D84" s="84"/>
      <c r="E84" s="84"/>
      <c r="F84" s="84"/>
      <c r="G84" s="84"/>
    </row>
    <row r="85" ht="15.75">
      <c r="A85" s="6"/>
    </row>
    <row r="86" spans="1:7" ht="15">
      <c r="A86" s="97" t="s">
        <v>61</v>
      </c>
      <c r="B86" s="97" t="s">
        <v>62</v>
      </c>
      <c r="C86" s="94" t="s">
        <v>158</v>
      </c>
      <c r="D86" s="90" t="s">
        <v>159</v>
      </c>
      <c r="E86" s="90" t="s">
        <v>160</v>
      </c>
      <c r="F86" s="90" t="s">
        <v>92</v>
      </c>
      <c r="G86" s="90" t="s">
        <v>131</v>
      </c>
    </row>
    <row r="87" spans="1:7" ht="44.25" customHeight="1">
      <c r="A87" s="97"/>
      <c r="B87" s="97"/>
      <c r="C87" s="95"/>
      <c r="D87" s="91"/>
      <c r="E87" s="91"/>
      <c r="F87" s="91"/>
      <c r="G87" s="91"/>
    </row>
    <row r="88" spans="1:7" ht="38.25">
      <c r="A88" s="9" t="s">
        <v>63</v>
      </c>
      <c r="B88" s="38">
        <v>74</v>
      </c>
      <c r="C88" s="76">
        <v>21273.3</v>
      </c>
      <c r="D88" s="68">
        <v>32790.5</v>
      </c>
      <c r="E88" s="68">
        <v>23917.3</v>
      </c>
      <c r="F88" s="31">
        <f>E88/D88</f>
        <v>0.7293972339549565</v>
      </c>
      <c r="G88" s="13">
        <f>E88/C88</f>
        <v>1.1242872520953495</v>
      </c>
    </row>
    <row r="89" spans="1:7" ht="25.5">
      <c r="A89" s="9" t="s">
        <v>64</v>
      </c>
      <c r="B89" s="62">
        <v>1069.1</v>
      </c>
      <c r="C89" s="76">
        <v>257412.6</v>
      </c>
      <c r="D89" s="68">
        <v>383693</v>
      </c>
      <c r="E89" s="68">
        <v>261490.8</v>
      </c>
      <c r="F89" s="31">
        <f>E89/D89</f>
        <v>0.6815104784293693</v>
      </c>
      <c r="G89" s="13">
        <f>E89/C89</f>
        <v>1.0158430473100384</v>
      </c>
    </row>
    <row r="90" spans="1:5" ht="15">
      <c r="A90" s="39"/>
      <c r="B90" s="40"/>
      <c r="C90" s="58"/>
      <c r="D90" s="41"/>
      <c r="E90" s="41"/>
    </row>
    <row r="91" spans="1:7" ht="80.25" customHeight="1">
      <c r="A91" s="106" t="s">
        <v>161</v>
      </c>
      <c r="B91" s="106"/>
      <c r="C91" s="106"/>
      <c r="D91" s="106"/>
      <c r="E91" s="106"/>
      <c r="F91" s="106"/>
      <c r="G91" s="106"/>
    </row>
    <row r="92" spans="1:7" ht="63.75">
      <c r="A92" s="92" t="s">
        <v>100</v>
      </c>
      <c r="B92" s="93"/>
      <c r="C92" s="51" t="s">
        <v>162</v>
      </c>
      <c r="D92" s="2" t="s">
        <v>163</v>
      </c>
      <c r="E92" s="2" t="s">
        <v>160</v>
      </c>
      <c r="F92" s="2" t="s">
        <v>74</v>
      </c>
      <c r="G92" s="2" t="s">
        <v>131</v>
      </c>
    </row>
    <row r="93" spans="1:7" ht="27.75" customHeight="1">
      <c r="A93" s="82" t="s">
        <v>101</v>
      </c>
      <c r="B93" s="83"/>
      <c r="C93" s="76">
        <v>263564.7</v>
      </c>
      <c r="D93" s="68">
        <v>441301.7</v>
      </c>
      <c r="E93" s="68">
        <v>307758.1</v>
      </c>
      <c r="F93" s="31">
        <f>E93/D93</f>
        <v>0.6973870710219334</v>
      </c>
      <c r="G93" s="13">
        <f>E93/C93</f>
        <v>1.167675716816402</v>
      </c>
    </row>
    <row r="94" spans="1:7" ht="27" customHeight="1">
      <c r="A94" s="89" t="s">
        <v>109</v>
      </c>
      <c r="B94" s="89"/>
      <c r="C94" s="76">
        <v>15973.4</v>
      </c>
      <c r="D94" s="68">
        <v>27114.8</v>
      </c>
      <c r="E94" s="68">
        <v>16757.6</v>
      </c>
      <c r="F94" s="31">
        <f aca="true" t="shared" si="4" ref="F94:F107">E94/D94</f>
        <v>0.6180241049168719</v>
      </c>
      <c r="G94" s="13">
        <f>E94/C94</f>
        <v>1.0490941189727923</v>
      </c>
    </row>
    <row r="95" spans="1:7" ht="39" customHeight="1">
      <c r="A95" s="82" t="s">
        <v>134</v>
      </c>
      <c r="B95" s="83"/>
      <c r="C95" s="76">
        <v>0</v>
      </c>
      <c r="D95" s="68">
        <v>20</v>
      </c>
      <c r="E95" s="68">
        <v>20</v>
      </c>
      <c r="F95" s="31">
        <f t="shared" si="4"/>
        <v>1</v>
      </c>
      <c r="G95" s="13">
        <v>0</v>
      </c>
    </row>
    <row r="96" spans="1:7" ht="42.75" customHeight="1">
      <c r="A96" s="89" t="s">
        <v>102</v>
      </c>
      <c r="B96" s="89"/>
      <c r="C96" s="76">
        <v>310.5</v>
      </c>
      <c r="D96" s="68">
        <v>507.8</v>
      </c>
      <c r="E96" s="68">
        <v>507.8</v>
      </c>
      <c r="F96" s="31">
        <f t="shared" si="4"/>
        <v>1</v>
      </c>
      <c r="G96" s="13">
        <f>E96/C96</f>
        <v>1.635426731078905</v>
      </c>
    </row>
    <row r="97" spans="1:7" ht="39.75" customHeight="1">
      <c r="A97" s="89" t="s">
        <v>103</v>
      </c>
      <c r="B97" s="89"/>
      <c r="C97" s="76">
        <v>8759.2</v>
      </c>
      <c r="D97" s="68">
        <v>33807.9</v>
      </c>
      <c r="E97" s="68">
        <v>15118.8</v>
      </c>
      <c r="F97" s="31">
        <f t="shared" si="4"/>
        <v>0.4471972527131232</v>
      </c>
      <c r="G97" s="13">
        <f>E97/C97</f>
        <v>1.7260480409169785</v>
      </c>
    </row>
    <row r="98" spans="1:7" ht="42.75" customHeight="1">
      <c r="A98" s="82" t="s">
        <v>135</v>
      </c>
      <c r="B98" s="83"/>
      <c r="C98" s="76">
        <v>0</v>
      </c>
      <c r="D98" s="68">
        <v>10</v>
      </c>
      <c r="E98" s="68">
        <v>0</v>
      </c>
      <c r="F98" s="31">
        <f t="shared" si="4"/>
        <v>0</v>
      </c>
      <c r="G98" s="13">
        <v>0</v>
      </c>
    </row>
    <row r="99" spans="1:7" ht="42.75" customHeight="1">
      <c r="A99" s="89" t="s">
        <v>104</v>
      </c>
      <c r="B99" s="89"/>
      <c r="C99" s="76">
        <v>1788.8</v>
      </c>
      <c r="D99" s="68">
        <v>2033.1</v>
      </c>
      <c r="E99" s="68">
        <v>1378.9</v>
      </c>
      <c r="F99" s="31">
        <f t="shared" si="4"/>
        <v>0.6782253701244406</v>
      </c>
      <c r="G99" s="13">
        <f>E99/C99</f>
        <v>0.7708519677996423</v>
      </c>
    </row>
    <row r="100" spans="1:7" ht="40.5" customHeight="1">
      <c r="A100" s="89" t="s">
        <v>106</v>
      </c>
      <c r="B100" s="89"/>
      <c r="C100" s="76">
        <v>26.8</v>
      </c>
      <c r="D100" s="68">
        <v>123.9</v>
      </c>
      <c r="E100" s="68">
        <v>123.9</v>
      </c>
      <c r="F100" s="31">
        <f t="shared" si="4"/>
        <v>1</v>
      </c>
      <c r="G100" s="13" t="s">
        <v>142</v>
      </c>
    </row>
    <row r="101" spans="1:7" ht="39" customHeight="1">
      <c r="A101" s="89" t="s">
        <v>105</v>
      </c>
      <c r="B101" s="89"/>
      <c r="C101" s="76">
        <v>0</v>
      </c>
      <c r="D101" s="68">
        <v>45</v>
      </c>
      <c r="E101" s="68">
        <v>0</v>
      </c>
      <c r="F101" s="31">
        <f t="shared" si="4"/>
        <v>0</v>
      </c>
      <c r="G101" s="13">
        <v>0</v>
      </c>
    </row>
    <row r="102" spans="1:7" ht="52.5" customHeight="1">
      <c r="A102" s="89" t="s">
        <v>107</v>
      </c>
      <c r="B102" s="89"/>
      <c r="C102" s="76">
        <v>610</v>
      </c>
      <c r="D102" s="68">
        <v>0</v>
      </c>
      <c r="E102" s="68">
        <v>0</v>
      </c>
      <c r="F102" s="31">
        <v>0</v>
      </c>
      <c r="G102" s="13">
        <f>E102/C102</f>
        <v>0</v>
      </c>
    </row>
    <row r="103" spans="1:7" ht="40.5" customHeight="1">
      <c r="A103" s="85" t="s">
        <v>122</v>
      </c>
      <c r="B103" s="86"/>
      <c r="C103" s="76">
        <v>0</v>
      </c>
      <c r="D103" s="68">
        <v>50</v>
      </c>
      <c r="E103" s="68">
        <v>39.4</v>
      </c>
      <c r="F103" s="31">
        <f t="shared" si="4"/>
        <v>0.7879999999999999</v>
      </c>
      <c r="G103" s="13">
        <v>0</v>
      </c>
    </row>
    <row r="104" spans="1:7" ht="40.5" customHeight="1">
      <c r="A104" s="82" t="s">
        <v>166</v>
      </c>
      <c r="B104" s="83"/>
      <c r="C104" s="48">
        <v>0</v>
      </c>
      <c r="D104" s="68">
        <v>10</v>
      </c>
      <c r="E104" s="68">
        <v>0</v>
      </c>
      <c r="F104" s="31">
        <f t="shared" si="4"/>
        <v>0</v>
      </c>
      <c r="G104" s="13">
        <v>0</v>
      </c>
    </row>
    <row r="105" spans="1:7" ht="42" customHeight="1">
      <c r="A105" s="82" t="s">
        <v>123</v>
      </c>
      <c r="B105" s="83"/>
      <c r="C105" s="76">
        <v>3.1</v>
      </c>
      <c r="D105" s="68">
        <v>20</v>
      </c>
      <c r="E105" s="68">
        <v>20</v>
      </c>
      <c r="F105" s="31">
        <f t="shared" si="4"/>
        <v>1</v>
      </c>
      <c r="G105" s="13" t="s">
        <v>170</v>
      </c>
    </row>
    <row r="106" spans="1:7" ht="42" customHeight="1">
      <c r="A106" s="89" t="s">
        <v>171</v>
      </c>
      <c r="B106" s="89"/>
      <c r="C106" s="76">
        <v>13622</v>
      </c>
      <c r="D106" s="77">
        <v>0</v>
      </c>
      <c r="E106" s="77">
        <v>0</v>
      </c>
      <c r="F106" s="13">
        <v>0</v>
      </c>
      <c r="G106" s="13">
        <f>E106/C106</f>
        <v>0</v>
      </c>
    </row>
    <row r="107" spans="1:7" ht="15">
      <c r="A107" s="87" t="s">
        <v>108</v>
      </c>
      <c r="B107" s="88"/>
      <c r="C107" s="55">
        <f>SUM(C93:C106)</f>
        <v>304658.5</v>
      </c>
      <c r="D107" s="11">
        <f>SUM(D93:D106)</f>
        <v>505044.2</v>
      </c>
      <c r="E107" s="11">
        <f>SUM(E93:E106)</f>
        <v>341724.5</v>
      </c>
      <c r="F107" s="30">
        <f t="shared" si="4"/>
        <v>0.6766229569609947</v>
      </c>
      <c r="G107" s="12">
        <f>E107/C107</f>
        <v>1.1216640927464685</v>
      </c>
    </row>
    <row r="108" spans="1:3" ht="15.75">
      <c r="A108" s="6"/>
      <c r="C108" s="59"/>
    </row>
    <row r="109" spans="1:5" ht="15.75">
      <c r="A109" s="7"/>
      <c r="D109" s="84"/>
      <c r="E109" s="84"/>
    </row>
  </sheetData>
  <sheetProtection/>
  <mergeCells count="36">
    <mergeCell ref="A103:B103"/>
    <mergeCell ref="A104:B104"/>
    <mergeCell ref="A105:B105"/>
    <mergeCell ref="A107:B107"/>
    <mergeCell ref="D109:E109"/>
    <mergeCell ref="A97:B97"/>
    <mergeCell ref="A98:B98"/>
    <mergeCell ref="A99:B99"/>
    <mergeCell ref="A100:B100"/>
    <mergeCell ref="A101:B101"/>
    <mergeCell ref="A102:B102"/>
    <mergeCell ref="A91:G91"/>
    <mergeCell ref="A92:B92"/>
    <mergeCell ref="A93:B93"/>
    <mergeCell ref="A94:B94"/>
    <mergeCell ref="A95:B95"/>
    <mergeCell ref="A96:B96"/>
    <mergeCell ref="A83:G83"/>
    <mergeCell ref="A84:G84"/>
    <mergeCell ref="A86:A87"/>
    <mergeCell ref="B86:B87"/>
    <mergeCell ref="C86:C87"/>
    <mergeCell ref="D86:D87"/>
    <mergeCell ref="E86:E87"/>
    <mergeCell ref="F86:F87"/>
    <mergeCell ref="G86:G87"/>
    <mergeCell ref="A106:B106"/>
    <mergeCell ref="A2:G2"/>
    <mergeCell ref="A3:G3"/>
    <mergeCell ref="K66:P66"/>
    <mergeCell ref="A68:A69"/>
    <mergeCell ref="B68:B69"/>
    <mergeCell ref="C68:C69"/>
    <mergeCell ref="D68:D69"/>
    <mergeCell ref="E68:E69"/>
    <mergeCell ref="A82:G82"/>
  </mergeCells>
  <printOptions/>
  <pageMargins left="0.5118110236220472" right="0.31496062992125984" top="0.35433070866141736" bottom="0.35433070866141736" header="0.31496062992125984" footer="0.31496062992125984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Варварина</dc:creator>
  <cp:keywords/>
  <dc:description/>
  <cp:lastModifiedBy>varvarina</cp:lastModifiedBy>
  <cp:lastPrinted>2021-10-20T09:36:35Z</cp:lastPrinted>
  <dcterms:created xsi:type="dcterms:W3CDTF">2017-01-20T09:08:07Z</dcterms:created>
  <dcterms:modified xsi:type="dcterms:W3CDTF">2021-10-22T05:44:11Z</dcterms:modified>
  <cp:category/>
  <cp:version/>
  <cp:contentType/>
  <cp:contentStatus/>
</cp:coreProperties>
</file>