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2960" windowHeight="12720" activeTab="0"/>
  </bookViews>
  <sheets>
    <sheet name="1.24" sheetId="1" r:id="rId1"/>
  </sheets>
  <definedNames/>
  <calcPr fullCalcOnLoad="1"/>
</workbook>
</file>

<file path=xl/sharedStrings.xml><?xml version="1.0" encoding="utf-8"?>
<sst xmlns="http://schemas.openxmlformats.org/spreadsheetml/2006/main" count="163" uniqueCount="151">
  <si>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</si>
  <si>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</si>
  <si>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</si>
  <si>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</si>
  <si>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</si>
  <si>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</si>
  <si>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</si>
  <si>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</si>
  <si>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</si>
  <si>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</si>
  <si>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</si>
  <si>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</si>
  <si>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</si>
  <si>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</si>
  <si>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</si>
  <si>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</si>
  <si>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</si>
  <si>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</si>
  <si>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</si>
  <si>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</si>
  <si>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</si>
  <si>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</si>
  <si>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</si>
  <si>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</si>
  <si>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</si>
  <si>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</si>
  <si>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</si>
  <si>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</si>
  <si>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</si>
  <si>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</si>
  <si>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</si>
  <si>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</si>
  <si>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</si>
  <si>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</si>
  <si>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</si>
  <si>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</si>
  <si>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</si>
  <si>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</si>
  <si>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</si>
  <si>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</si>
  <si>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</si>
  <si>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</si>
  <si>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</si>
  <si>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</si>
  <si>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</si>
  <si>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</si>
  <si>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</si>
  <si>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</si>
  <si>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</si>
  <si>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</si>
  <si>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</si>
  <si>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</si>
  <si>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</si>
  <si>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</si>
  <si>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</si>
  <si>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</si>
  <si>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</si>
  <si>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</si>
  <si>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</si>
  <si>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</si>
  <si>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</si>
  <si>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</si>
  <si>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</si>
  <si>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</si>
  <si>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</si>
  <si>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</si>
  <si>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</si>
  <si>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</si>
  <si>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</si>
  <si>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</si>
  <si>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</si>
  <si>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</si>
  <si>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</si>
  <si>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</si>
  <si>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</si>
  <si>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</si>
  <si>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</si>
  <si>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</si>
  <si>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</si>
  <si>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Платежи от государственных и
 муниципальных унитарных 
предприятий</t>
  </si>
  <si>
    <t>Платежи при пользовании 
природными ресурсами</t>
  </si>
  <si>
    <t>Доходы от продажи материальных 
и нематериальных активов</t>
  </si>
  <si>
    <t>Штрафы, санкции,
возмещение ущерба</t>
  </si>
  <si>
    <t>Субсидии бюджетам субъектов 
Российской Федерации и 
муниципальных образований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</si>
  <si>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</si>
  <si>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</si>
  <si>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</si>
  <si>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Субвенции бюджетам субъектов 
Российской Федерации и 
муниципальных образований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</si>
  <si>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</si>
  <si>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</si>
  <si>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</si>
  <si>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</si>
  <si>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</si>
  <si>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</si>
  <si>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</si>
  <si>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</si>
  <si>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</si>
  <si>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</si>
  <si>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</si>
  <si>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</si>
  <si>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</si>
  <si>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</si>
  <si>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</si>
  <si>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</si>
  <si>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</si>
  <si>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</si>
  <si>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</si>
  <si>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</si>
  <si>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</si>
  <si>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</si>
  <si>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 xml:space="preserve">Налог взимаемый в связи с применением патентной системы налогообложения 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</si>
  <si>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</si>
  <si>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</si>
  <si>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</si>
  <si>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</si>
  <si>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</si>
  <si>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</si>
  <si>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</si>
  <si>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</si>
  <si>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</si>
  <si>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Транспортный налог</t>
  </si>
  <si>
    <t>Прочие неналоговые 
доходы</t>
  </si>
  <si>
    <t xml:space="preserve">Возврат 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</si>
  <si>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учреждений)</t>
  </si>
  <si>
    <t>Единый налог на вмененный доход для отдельных видов деятельности</t>
  </si>
  <si>
    <t>Иные межбюджетные 
трансферты</t>
  </si>
  <si>
    <t>Муниципальная программа "Гармонизация межнациональных отношений и этнокультурное развитие народов Базарно-Карабулакского муниципального района на 2022-2024 годы"</t>
  </si>
  <si>
    <t>Судебная система</t>
  </si>
  <si>
    <t>000 0105 0000000000 000</t>
  </si>
  <si>
    <t>Муниципальная программа "Охрана окружающей среды Базарно-Карабулакского муниципального района Саратовской области"</t>
  </si>
  <si>
    <t>Исполнено  на 1 апреля  2023 г</t>
  </si>
  <si>
    <t>Исполнено  на 1 апреля 2023 г</t>
  </si>
  <si>
    <t>Налоги на товары (работы, услуги), реализуемые на территории Российской Федерации</t>
  </si>
  <si>
    <t>Проценты, полученные от предоставления бюджетных кредитов внутри страны</t>
  </si>
  <si>
    <t>на 1 апреля 2024 года</t>
  </si>
  <si>
    <t>Утвержденные бюджетные назначения  на 1 апреля  2024 г</t>
  </si>
  <si>
    <t>Исполнено  на 1 апреля  2024 г</t>
  </si>
  <si>
    <t>% исполнения 2024 года к 2023 году</t>
  </si>
  <si>
    <t>на 1 апреля 2024 г</t>
  </si>
  <si>
    <t>Утвержденные бюджетные назначения на 1 апреля 2024 г</t>
  </si>
  <si>
    <t>Исполнено  на 1 апреля 2024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</si>
  <si>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апреля 2024 г
</t>
  </si>
  <si>
    <t>Утвержденные бюджетные назначения  на 1 апреля 2024 г</t>
  </si>
  <si>
    <t>Муниципальная программа «Противодействие коррупции в Базарно-Карабулакском муниципальном районе Саратовской области»</t>
  </si>
  <si>
    <t>Муниципальная программа  "Создание муниципальной системы централизованного оповещения Базарно-Карабулакского муниципального района  Саратовской области"</t>
  </si>
  <si>
    <t>св. 2 раз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</si>
  <si>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</si>
  <si>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
 указанных земельных участков</t>
  </si>
  <si>
    <t>св. 4 раз</t>
  </si>
  <si>
    <t>св. 3 раз</t>
  </si>
  <si>
    <t>св. 13 раз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</si>
</sst>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  <numFmt numFmtId="173" formatCode="#,##0.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8"/>
      <name val="PT Astra Serif"/>
      <family val="1"/>
    </font>
    <font>
      <b/>
      <sz val="10"/>
      <name val="PT Astra Serif"/>
      <family val="1"/>
    </font>
    <font>
      <b/>
      <sz val="8"/>
      <name val="PT Astra Serif"/>
      <family val="1"/>
    </font>
    <font>
      <b/>
      <sz val="9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1" fontId="53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169" fontId="53" fillId="0" borderId="0" xfId="56" applyNumberFormat="1" applyFont="1" applyBorder="1" applyAlignment="1">
      <alignment/>
    </xf>
    <xf numFmtId="169" fontId="53" fillId="0" borderId="0" xfId="0" applyNumberFormat="1" applyFont="1" applyBorder="1" applyAlignment="1">
      <alignment/>
    </xf>
    <xf numFmtId="0" fontId="51" fillId="0" borderId="10" xfId="0" applyFont="1" applyBorder="1" applyAlignment="1">
      <alignment/>
    </xf>
    <xf numFmtId="168" fontId="51" fillId="0" borderId="10" xfId="0" applyNumberFormat="1" applyFont="1" applyBorder="1" applyAlignment="1">
      <alignment/>
    </xf>
    <xf numFmtId="169" fontId="51" fillId="0" borderId="10" xfId="56" applyNumberFormat="1" applyFont="1" applyBorder="1" applyAlignment="1">
      <alignment/>
    </xf>
    <xf numFmtId="169" fontId="51" fillId="0" borderId="10" xfId="0" applyNumberFormat="1" applyFont="1" applyBorder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1" fontId="48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169" fontId="48" fillId="0" borderId="0" xfId="56" applyNumberFormat="1" applyFont="1" applyBorder="1" applyAlignment="1">
      <alignment/>
    </xf>
    <xf numFmtId="169" fontId="48" fillId="0" borderId="0" xfId="0" applyNumberFormat="1" applyFont="1" applyBorder="1" applyAlignment="1">
      <alignment/>
    </xf>
    <xf numFmtId="0" fontId="49" fillId="0" borderId="10" xfId="0" applyFont="1" applyBorder="1" applyAlignment="1">
      <alignment/>
    </xf>
    <xf numFmtId="168" fontId="49" fillId="0" borderId="10" xfId="0" applyNumberFormat="1" applyFont="1" applyBorder="1" applyAlignment="1">
      <alignment/>
    </xf>
    <xf numFmtId="169" fontId="49" fillId="0" borderId="10" xfId="56" applyNumberFormat="1" applyFont="1" applyBorder="1" applyAlignment="1">
      <alignment/>
    </xf>
    <xf numFmtId="0" fontId="48" fillId="0" borderId="0" xfId="0" applyFont="1" applyBorder="1" applyAlignment="1">
      <alignment wrapText="1"/>
    </xf>
    <xf numFmtId="1" fontId="51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2" fontId="48" fillId="0" borderId="10" xfId="0" applyNumberFormat="1" applyFont="1" applyBorder="1" applyAlignment="1">
      <alignment/>
    </xf>
    <xf numFmtId="170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8" fillId="33" borderId="0" xfId="0" applyFont="1" applyFill="1" applyBorder="1" applyAlignment="1">
      <alignment horizontal="center" vertical="center"/>
    </xf>
    <xf numFmtId="170" fontId="48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168" fontId="51" fillId="0" borderId="10" xfId="0" applyNumberFormat="1" applyFont="1" applyFill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/>
    </xf>
    <xf numFmtId="169" fontId="49" fillId="0" borderId="10" xfId="0" applyNumberFormat="1" applyFont="1" applyBorder="1" applyAlignment="1">
      <alignment horizontal="center" vertical="top" wrapText="1"/>
    </xf>
    <xf numFmtId="169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168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68" fontId="5" fillId="0" borderId="11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168" fontId="49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168" fontId="3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applyProtection="1">
      <alignment wrapText="1"/>
      <protection hidden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4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68" fontId="49" fillId="0" borderId="14" xfId="0" applyNumberFormat="1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169" fontId="49" fillId="0" borderId="10" xfId="56" applyNumberFormat="1" applyFont="1" applyBorder="1" applyAlignment="1">
      <alignment horizontal="right"/>
    </xf>
    <xf numFmtId="0" fontId="49" fillId="0" borderId="10" xfId="0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zoomScalePageLayoutView="0" workbookViewId="0" topLeftCell="A73">
      <selection activeCell="I85" sqref="I85"/>
    </sheetView>
  </sheetViews>
  <sheetFormatPr defaultColWidth="9.140625" defaultRowHeight="15"/>
  <cols>
    <col min="1" max="1" width="28.57421875" style="1" customWidth="1"/>
    <col min="2" max="2" width="18.57421875" style="2" customWidth="1"/>
    <col min="3" max="3" width="11.28125" style="3" customWidth="1"/>
    <col min="4" max="4" width="14.28125" style="1" customWidth="1"/>
    <col min="5" max="5" width="11.8515625" style="1" customWidth="1"/>
    <col min="6" max="6" width="11.140625" style="1" customWidth="1"/>
    <col min="7" max="7" width="10.7109375" style="1" customWidth="1"/>
    <col min="8" max="16384" width="9.140625" style="1" customWidth="1"/>
  </cols>
  <sheetData>
    <row r="1" ht="0.75" customHeight="1"/>
    <row r="2" spans="1:7" ht="16.5" customHeight="1">
      <c r="A2" s="82" t="s">
        <v>4</v>
      </c>
      <c r="B2" s="82"/>
      <c r="C2" s="82"/>
      <c r="D2" s="82"/>
      <c r="E2" s="82"/>
      <c r="F2" s="82"/>
      <c r="G2" s="82"/>
    </row>
    <row r="3" spans="1:7" ht="19.5" customHeight="1">
      <c r="A3" s="85" t="s">
        <v>134</v>
      </c>
      <c r="B3" s="85"/>
      <c r="C3" s="85"/>
      <c r="D3" s="85"/>
      <c r="E3" s="85"/>
      <c r="F3" s="85"/>
      <c r="G3" s="85"/>
    </row>
    <row r="4" spans="1:7" ht="15.75">
      <c r="A4" s="4"/>
      <c r="B4" s="5"/>
      <c r="C4" s="6"/>
      <c r="D4" s="4"/>
      <c r="E4" s="4"/>
      <c r="F4" s="4"/>
      <c r="G4" s="7" t="s">
        <v>5</v>
      </c>
    </row>
    <row r="5" spans="1:15" ht="68.25" customHeight="1">
      <c r="A5" s="8" t="s">
        <v>0</v>
      </c>
      <c r="B5" s="8" t="s">
        <v>1</v>
      </c>
      <c r="C5" s="8" t="s">
        <v>130</v>
      </c>
      <c r="D5" s="8" t="s">
        <v>135</v>
      </c>
      <c r="E5" s="8" t="s">
        <v>136</v>
      </c>
      <c r="F5" s="8" t="s">
        <v>72</v>
      </c>
      <c r="G5" s="8" t="s">
        <v>137</v>
      </c>
      <c r="I5" s="61"/>
      <c r="J5" s="9"/>
      <c r="K5" s="10"/>
      <c r="L5" s="10"/>
      <c r="M5" s="10"/>
      <c r="N5" s="11"/>
      <c r="O5" s="12"/>
    </row>
    <row r="6" spans="1:15" ht="21.75" customHeight="1">
      <c r="A6" s="8" t="s">
        <v>2</v>
      </c>
      <c r="B6" s="13"/>
      <c r="C6" s="14">
        <f>C8+C28++C33</f>
        <v>157544.5</v>
      </c>
      <c r="D6" s="14">
        <f>D8+D28++D33</f>
        <v>739819.6</v>
      </c>
      <c r="E6" s="14">
        <f>E8+E28++E33</f>
        <v>159653</v>
      </c>
      <c r="F6" s="15">
        <f>E6/D6</f>
        <v>0.21579990581487704</v>
      </c>
      <c r="G6" s="16">
        <f>E6/C6</f>
        <v>1.0133835202117496</v>
      </c>
      <c r="I6" s="17"/>
      <c r="J6" s="18"/>
      <c r="K6" s="19"/>
      <c r="L6" s="19"/>
      <c r="M6" s="19"/>
      <c r="N6" s="20"/>
      <c r="O6" s="21"/>
    </row>
    <row r="7" spans="1:15" ht="15">
      <c r="A7" s="50" t="s">
        <v>3</v>
      </c>
      <c r="B7" s="22"/>
      <c r="C7" s="23"/>
      <c r="D7" s="23"/>
      <c r="E7" s="23"/>
      <c r="F7" s="24"/>
      <c r="G7" s="16"/>
      <c r="I7" s="25"/>
      <c r="J7" s="18"/>
      <c r="K7" s="19"/>
      <c r="L7" s="19"/>
      <c r="M7" s="19"/>
      <c r="N7" s="20"/>
      <c r="O7" s="21"/>
    </row>
    <row r="8" spans="1:15" ht="25.5">
      <c r="A8" s="8" t="s">
        <v>73</v>
      </c>
      <c r="B8" s="26">
        <v>10000000000000000</v>
      </c>
      <c r="C8" s="27">
        <v>25496.8</v>
      </c>
      <c r="D8" s="93">
        <v>130628</v>
      </c>
      <c r="E8" s="93">
        <v>25998.9</v>
      </c>
      <c r="F8" s="15">
        <f aca="true" t="shared" si="0" ref="F8:F33">E8/D8</f>
        <v>0.19903007012279145</v>
      </c>
      <c r="G8" s="16">
        <f>E8/C8</f>
        <v>1.019692667315114</v>
      </c>
      <c r="I8" s="25"/>
      <c r="J8" s="18"/>
      <c r="K8" s="19"/>
      <c r="L8" s="19"/>
      <c r="M8" s="19"/>
      <c r="N8" s="20"/>
      <c r="O8" s="21"/>
    </row>
    <row r="9" spans="1:15" ht="19.5" customHeight="1">
      <c r="A9" s="50" t="s">
        <v>74</v>
      </c>
      <c r="B9" s="28">
        <v>10100000000000000</v>
      </c>
      <c r="C9" s="29">
        <v>8566.9</v>
      </c>
      <c r="D9" s="94">
        <v>79787.9</v>
      </c>
      <c r="E9" s="94">
        <v>12750.3</v>
      </c>
      <c r="F9" s="24">
        <f t="shared" si="0"/>
        <v>0.15980242618241614</v>
      </c>
      <c r="G9" s="30">
        <f>E9/C9</f>
        <v>1.4883213297692282</v>
      </c>
      <c r="I9" s="25"/>
      <c r="J9" s="18"/>
      <c r="K9" s="19"/>
      <c r="L9" s="19"/>
      <c r="M9" s="19"/>
      <c r="N9" s="20"/>
      <c r="O9" s="21"/>
    </row>
    <row r="10" spans="1:15" ht="26.25">
      <c r="A10" s="31" t="s">
        <v>75</v>
      </c>
      <c r="B10" s="28">
        <v>10102000010000100</v>
      </c>
      <c r="C10" s="29">
        <v>8566.9</v>
      </c>
      <c r="D10" s="94">
        <v>79787.9</v>
      </c>
      <c r="E10" s="94">
        <v>12750.3</v>
      </c>
      <c r="F10" s="24">
        <f t="shared" si="0"/>
        <v>0.15980242618241614</v>
      </c>
      <c r="G10" s="30">
        <f aca="true" t="shared" si="1" ref="G10:G33">E10/C10</f>
        <v>1.4883213297692282</v>
      </c>
      <c r="I10" s="25"/>
      <c r="J10" s="18"/>
      <c r="K10" s="19"/>
      <c r="L10" s="19"/>
      <c r="M10" s="19"/>
      <c r="N10" s="20"/>
      <c r="O10" s="21"/>
    </row>
    <row r="11" spans="1:15" ht="50.25" customHeight="1">
      <c r="A11" s="31" t="s">
        <v>132</v>
      </c>
      <c r="B11" s="28">
        <v>10300000000000000</v>
      </c>
      <c r="C11" s="29">
        <v>2015.6</v>
      </c>
      <c r="D11" s="94">
        <v>8632</v>
      </c>
      <c r="E11" s="94">
        <v>2195.2</v>
      </c>
      <c r="F11" s="24">
        <f t="shared" si="0"/>
        <v>0.2543095458758109</v>
      </c>
      <c r="G11" s="30">
        <f t="shared" si="1"/>
        <v>1.089104981147053</v>
      </c>
      <c r="I11" s="25"/>
      <c r="J11" s="18"/>
      <c r="K11" s="19"/>
      <c r="L11" s="19"/>
      <c r="M11" s="19"/>
      <c r="N11" s="20"/>
      <c r="O11" s="21"/>
    </row>
    <row r="12" spans="1:15" ht="26.25">
      <c r="A12" s="31" t="s">
        <v>76</v>
      </c>
      <c r="B12" s="28">
        <v>10500000000000000</v>
      </c>
      <c r="C12" s="29">
        <v>8877.4</v>
      </c>
      <c r="D12" s="94">
        <v>12600.4</v>
      </c>
      <c r="E12" s="94">
        <v>5781.2</v>
      </c>
      <c r="F12" s="24">
        <f t="shared" si="0"/>
        <v>0.4588108314021777</v>
      </c>
      <c r="G12" s="30">
        <f t="shared" si="1"/>
        <v>0.6512267105233515</v>
      </c>
      <c r="I12" s="25"/>
      <c r="J12" s="18"/>
      <c r="K12" s="19"/>
      <c r="L12" s="19"/>
      <c r="M12" s="19"/>
      <c r="N12" s="20"/>
      <c r="O12" s="21"/>
    </row>
    <row r="13" spans="1:15" ht="37.5" customHeight="1">
      <c r="A13" s="31" t="s">
        <v>124</v>
      </c>
      <c r="B13" s="28">
        <v>10502000020000100</v>
      </c>
      <c r="C13" s="29">
        <v>-118.3</v>
      </c>
      <c r="D13" s="94">
        <v>1</v>
      </c>
      <c r="E13" s="94">
        <v>1</v>
      </c>
      <c r="F13" s="24">
        <f t="shared" si="0"/>
        <v>1</v>
      </c>
      <c r="G13" s="30">
        <v>0</v>
      </c>
      <c r="I13" s="25"/>
      <c r="J13" s="18"/>
      <c r="K13" s="19"/>
      <c r="L13" s="19"/>
      <c r="M13" s="19"/>
      <c r="N13" s="20"/>
      <c r="O13" s="21"/>
    </row>
    <row r="14" spans="1:15" ht="45" customHeight="1">
      <c r="A14" s="31" t="s">
        <v>110</v>
      </c>
      <c r="B14" s="28">
        <v>10504020020000100</v>
      </c>
      <c r="C14" s="29">
        <v>-324.8</v>
      </c>
      <c r="D14" s="94">
        <v>2981.9</v>
      </c>
      <c r="E14" s="94">
        <v>1987.4</v>
      </c>
      <c r="F14" s="24">
        <f t="shared" si="0"/>
        <v>0.6664878097857071</v>
      </c>
      <c r="G14" s="30">
        <v>0</v>
      </c>
      <c r="I14" s="25"/>
      <c r="J14" s="18"/>
      <c r="K14" s="19"/>
      <c r="L14" s="19"/>
      <c r="M14" s="19"/>
      <c r="N14" s="20"/>
      <c r="O14" s="21"/>
    </row>
    <row r="15" spans="1:15" ht="30" customHeight="1">
      <c r="A15" s="31" t="s">
        <v>77</v>
      </c>
      <c r="B15" s="28">
        <v>10503000020000100</v>
      </c>
      <c r="C15" s="29">
        <v>9320.5</v>
      </c>
      <c r="D15" s="94">
        <v>9617.5</v>
      </c>
      <c r="E15" s="94">
        <v>3792.8</v>
      </c>
      <c r="F15" s="24">
        <f t="shared" si="0"/>
        <v>0.39436443982323893</v>
      </c>
      <c r="G15" s="30">
        <f t="shared" si="1"/>
        <v>0.40693095863955797</v>
      </c>
      <c r="I15" s="25"/>
      <c r="J15" s="18"/>
      <c r="K15" s="19"/>
      <c r="L15" s="19"/>
      <c r="M15" s="19"/>
      <c r="N15" s="20"/>
      <c r="O15" s="21"/>
    </row>
    <row r="16" spans="1:15" ht="15">
      <c r="A16" s="31" t="s">
        <v>120</v>
      </c>
      <c r="B16" s="28">
        <v>10604000020000100</v>
      </c>
      <c r="C16" s="29">
        <v>2104.7</v>
      </c>
      <c r="D16" s="94">
        <v>13684.5</v>
      </c>
      <c r="E16" s="94">
        <v>1654.6</v>
      </c>
      <c r="F16" s="24">
        <f t="shared" si="0"/>
        <v>0.12091051920055537</v>
      </c>
      <c r="G16" s="30">
        <f t="shared" si="1"/>
        <v>0.7861452938661092</v>
      </c>
      <c r="I16" s="25" t="s">
        <v>88</v>
      </c>
      <c r="J16" s="18"/>
      <c r="K16" s="19"/>
      <c r="L16" s="19"/>
      <c r="M16" s="19"/>
      <c r="N16" s="20"/>
      <c r="O16" s="21"/>
    </row>
    <row r="17" spans="1:15" ht="27.75" customHeight="1">
      <c r="A17" s="31" t="s">
        <v>78</v>
      </c>
      <c r="B17" s="28">
        <v>10800000000000000</v>
      </c>
      <c r="C17" s="29">
        <v>1392.9</v>
      </c>
      <c r="D17" s="94">
        <v>5538</v>
      </c>
      <c r="E17" s="94">
        <v>1220.5</v>
      </c>
      <c r="F17" s="24">
        <f t="shared" si="0"/>
        <v>0.22038642109064643</v>
      </c>
      <c r="G17" s="30">
        <f t="shared" si="1"/>
        <v>0.8762294493502764</v>
      </c>
      <c r="I17" s="25"/>
      <c r="J17" s="18"/>
      <c r="K17" s="19"/>
      <c r="L17" s="19"/>
      <c r="M17" s="19"/>
      <c r="N17" s="20"/>
      <c r="O17" s="21"/>
    </row>
    <row r="18" spans="1:15" ht="52.5" customHeight="1">
      <c r="A18" s="31" t="s">
        <v>146</v>
      </c>
      <c r="B18" s="28">
        <v>11100000000000000</v>
      </c>
      <c r="C18" s="29">
        <v>1660.6</v>
      </c>
      <c r="D18" s="94">
        <v>1815</v>
      </c>
      <c r="E18" s="94">
        <v>551.1</v>
      </c>
      <c r="F18" s="24">
        <f t="shared" si="0"/>
        <v>0.30363636363636365</v>
      </c>
      <c r="G18" s="30">
        <f t="shared" si="1"/>
        <v>0.33186799951824647</v>
      </c>
      <c r="I18" s="25"/>
      <c r="J18" s="18"/>
      <c r="K18" s="19"/>
      <c r="L18" s="19"/>
      <c r="M18" s="19"/>
      <c r="N18" s="20"/>
      <c r="O18" s="21"/>
    </row>
    <row r="19" spans="1:15" ht="102.75" customHeight="1">
      <c r="A19" s="31" t="s">
        <v>147</v>
      </c>
      <c r="B19" s="67">
        <v>11105010000000100</v>
      </c>
      <c r="C19" s="29">
        <v>1626.3</v>
      </c>
      <c r="D19" s="94">
        <v>1500</v>
      </c>
      <c r="E19" s="94">
        <v>81.6</v>
      </c>
      <c r="F19" s="24">
        <f t="shared" si="0"/>
        <v>0.0544</v>
      </c>
      <c r="G19" s="30">
        <f t="shared" si="1"/>
        <v>0.05017524441984873</v>
      </c>
      <c r="I19" s="25"/>
      <c r="J19" s="33"/>
      <c r="K19" s="34"/>
      <c r="L19" s="34"/>
      <c r="M19" s="34"/>
      <c r="N19" s="20"/>
      <c r="O19" s="21"/>
    </row>
    <row r="20" spans="1:15" ht="43.5" customHeight="1">
      <c r="A20" s="31" t="s">
        <v>133</v>
      </c>
      <c r="B20" s="28">
        <v>11103000000000000</v>
      </c>
      <c r="C20" s="37">
        <v>0.1</v>
      </c>
      <c r="D20" s="35"/>
      <c r="E20" s="37"/>
      <c r="F20" s="24">
        <v>0</v>
      </c>
      <c r="G20" s="30">
        <f t="shared" si="1"/>
        <v>0</v>
      </c>
      <c r="I20" s="25"/>
      <c r="J20" s="33"/>
      <c r="K20" s="34"/>
      <c r="L20" s="34"/>
      <c r="M20" s="34"/>
      <c r="N20" s="20"/>
      <c r="O20" s="21"/>
    </row>
    <row r="21" spans="1:15" ht="126.75" customHeight="1">
      <c r="A21" s="31" t="s">
        <v>123</v>
      </c>
      <c r="B21" s="67">
        <v>11105030000000100</v>
      </c>
      <c r="C21" s="37">
        <v>34.3</v>
      </c>
      <c r="D21" s="95">
        <v>230</v>
      </c>
      <c r="E21" s="96">
        <v>469.4</v>
      </c>
      <c r="F21" s="99" t="s">
        <v>145</v>
      </c>
      <c r="G21" s="30" t="s">
        <v>150</v>
      </c>
      <c r="I21" s="25"/>
      <c r="J21" s="33"/>
      <c r="K21" s="34"/>
      <c r="L21" s="34"/>
      <c r="M21" s="34"/>
      <c r="N21" s="20"/>
      <c r="O21" s="21"/>
    </row>
    <row r="22" spans="1:15" ht="39.75" customHeight="1">
      <c r="A22" s="31" t="s">
        <v>79</v>
      </c>
      <c r="B22" s="67">
        <v>11107000000000100</v>
      </c>
      <c r="C22" s="23"/>
      <c r="D22" s="97">
        <v>60</v>
      </c>
      <c r="E22" s="96">
        <v>268.1</v>
      </c>
      <c r="F22" s="99" t="s">
        <v>148</v>
      </c>
      <c r="G22" s="30">
        <v>0</v>
      </c>
      <c r="I22" s="25"/>
      <c r="J22" s="33"/>
      <c r="K22" s="34"/>
      <c r="L22" s="34"/>
      <c r="M22" s="34"/>
      <c r="N22" s="20"/>
      <c r="O22" s="21"/>
    </row>
    <row r="23" spans="1:15" ht="56.25" customHeight="1">
      <c r="A23" s="31" t="s">
        <v>106</v>
      </c>
      <c r="B23" s="67">
        <v>11109000000000100</v>
      </c>
      <c r="C23" s="23"/>
      <c r="D23" s="97">
        <v>25</v>
      </c>
      <c r="E23" s="96"/>
      <c r="F23" s="24">
        <f t="shared" si="0"/>
        <v>0</v>
      </c>
      <c r="G23" s="30">
        <v>0</v>
      </c>
      <c r="I23" s="25"/>
      <c r="J23" s="33"/>
      <c r="K23" s="34"/>
      <c r="L23" s="34"/>
      <c r="M23" s="34"/>
      <c r="N23" s="20"/>
      <c r="O23" s="21"/>
    </row>
    <row r="24" spans="1:15" ht="30" customHeight="1">
      <c r="A24" s="31" t="s">
        <v>80</v>
      </c>
      <c r="B24" s="67">
        <v>11200000000000000</v>
      </c>
      <c r="C24" s="37">
        <v>46.6</v>
      </c>
      <c r="D24" s="96">
        <v>296.8</v>
      </c>
      <c r="E24" s="96">
        <v>64.3</v>
      </c>
      <c r="F24" s="24">
        <f t="shared" si="0"/>
        <v>0.216644204851752</v>
      </c>
      <c r="G24" s="30">
        <f t="shared" si="1"/>
        <v>1.3798283261802573</v>
      </c>
      <c r="I24" s="25"/>
      <c r="J24" s="33"/>
      <c r="K24" s="34"/>
      <c r="L24" s="34"/>
      <c r="M24" s="34"/>
      <c r="N24" s="20"/>
      <c r="O24" s="21"/>
    </row>
    <row r="25" spans="1:15" ht="28.5" customHeight="1">
      <c r="A25" s="31" t="s">
        <v>81</v>
      </c>
      <c r="B25" s="67">
        <v>11400000000000000</v>
      </c>
      <c r="C25" s="37">
        <v>409.8</v>
      </c>
      <c r="D25" s="94">
        <v>8103.6</v>
      </c>
      <c r="E25" s="96">
        <v>1285.5</v>
      </c>
      <c r="F25" s="24">
        <f t="shared" si="0"/>
        <v>0.15863320005923293</v>
      </c>
      <c r="G25" s="30" t="s">
        <v>149</v>
      </c>
      <c r="I25" s="25"/>
      <c r="J25" s="33"/>
      <c r="K25" s="34"/>
      <c r="L25" s="34"/>
      <c r="M25" s="34"/>
      <c r="N25" s="20"/>
      <c r="O25" s="21"/>
    </row>
    <row r="26" spans="1:15" ht="31.5" customHeight="1">
      <c r="A26" s="31" t="s">
        <v>82</v>
      </c>
      <c r="B26" s="67">
        <v>11600000000000000</v>
      </c>
      <c r="C26" s="29">
        <v>410.6</v>
      </c>
      <c r="D26" s="94">
        <v>169.8</v>
      </c>
      <c r="E26" s="94">
        <v>230.1</v>
      </c>
      <c r="F26" s="24">
        <f t="shared" si="0"/>
        <v>1.3551236749116606</v>
      </c>
      <c r="G26" s="30">
        <f t="shared" si="1"/>
        <v>0.5603994154895274</v>
      </c>
      <c r="I26" s="25"/>
      <c r="J26" s="33"/>
      <c r="K26" s="34"/>
      <c r="L26" s="34"/>
      <c r="M26" s="34"/>
      <c r="N26" s="20"/>
      <c r="O26" s="21"/>
    </row>
    <row r="27" spans="1:15" ht="28.5" customHeight="1">
      <c r="A27" s="31" t="s">
        <v>121</v>
      </c>
      <c r="B27" s="67">
        <v>11700000000000000</v>
      </c>
      <c r="C27" s="37">
        <v>11.7</v>
      </c>
      <c r="D27" s="96"/>
      <c r="E27" s="94">
        <v>-2</v>
      </c>
      <c r="F27" s="24">
        <v>0</v>
      </c>
      <c r="G27" s="30">
        <f t="shared" si="1"/>
        <v>-0.17094017094017094</v>
      </c>
      <c r="I27" s="25"/>
      <c r="J27" s="33"/>
      <c r="K27" s="34"/>
      <c r="L27" s="34"/>
      <c r="M27" s="34"/>
      <c r="N27" s="20"/>
      <c r="O27" s="21"/>
    </row>
    <row r="28" spans="1:15" ht="42" customHeight="1">
      <c r="A28" s="38" t="s">
        <v>85</v>
      </c>
      <c r="B28" s="68">
        <v>20200000000000000</v>
      </c>
      <c r="C28" s="98">
        <f>C29+C30+C31+C32</f>
        <v>132118.1</v>
      </c>
      <c r="D28" s="98">
        <f>D29+D30+D31+D32</f>
        <v>609352.2</v>
      </c>
      <c r="E28" s="98">
        <f>E29+E30+E31+E32</f>
        <v>133814.7</v>
      </c>
      <c r="F28" s="15">
        <f t="shared" si="0"/>
        <v>0.21960157032336966</v>
      </c>
      <c r="G28" s="16">
        <f t="shared" si="1"/>
        <v>1.0128415410151979</v>
      </c>
      <c r="I28" s="25"/>
      <c r="J28" s="33"/>
      <c r="K28" s="34"/>
      <c r="L28" s="34"/>
      <c r="M28" s="34"/>
      <c r="N28" s="20"/>
      <c r="O28" s="21"/>
    </row>
    <row r="29" spans="1:15" ht="42.75" customHeight="1">
      <c r="A29" s="31" t="s">
        <v>86</v>
      </c>
      <c r="B29" s="67">
        <v>20210000000000100</v>
      </c>
      <c r="C29" s="29">
        <v>47036.2</v>
      </c>
      <c r="D29" s="94">
        <v>134205.3</v>
      </c>
      <c r="E29" s="94">
        <v>38551.4</v>
      </c>
      <c r="F29" s="24">
        <f t="shared" si="0"/>
        <v>0.2872569116122836</v>
      </c>
      <c r="G29" s="30">
        <f t="shared" si="1"/>
        <v>0.8196112781219572</v>
      </c>
      <c r="I29" s="39"/>
      <c r="J29" s="40"/>
      <c r="K29" s="10"/>
      <c r="L29" s="10"/>
      <c r="M29" s="10"/>
      <c r="N29" s="11"/>
      <c r="O29" s="12"/>
    </row>
    <row r="30" spans="1:15" ht="39">
      <c r="A30" s="31" t="s">
        <v>83</v>
      </c>
      <c r="B30" s="67">
        <v>20220000000000100</v>
      </c>
      <c r="C30" s="29">
        <v>8297.9</v>
      </c>
      <c r="D30" s="94">
        <v>85747</v>
      </c>
      <c r="E30" s="94">
        <v>11582.9</v>
      </c>
      <c r="F30" s="24">
        <f t="shared" si="0"/>
        <v>0.13508227693097133</v>
      </c>
      <c r="G30" s="30">
        <f t="shared" si="1"/>
        <v>1.3958832957736296</v>
      </c>
      <c r="I30" s="39"/>
      <c r="J30" s="40"/>
      <c r="K30" s="10"/>
      <c r="L30" s="10"/>
      <c r="M30" s="10"/>
      <c r="N30" s="11"/>
      <c r="O30" s="12"/>
    </row>
    <row r="31" spans="1:15" ht="39">
      <c r="A31" s="31" t="s">
        <v>87</v>
      </c>
      <c r="B31" s="67">
        <v>20230000000000100</v>
      </c>
      <c r="C31" s="29">
        <v>75310.1</v>
      </c>
      <c r="D31" s="97">
        <v>375670.4</v>
      </c>
      <c r="E31" s="94">
        <v>82558.9</v>
      </c>
      <c r="F31" s="24">
        <f t="shared" si="0"/>
        <v>0.219764186904265</v>
      </c>
      <c r="G31" s="30">
        <f t="shared" si="1"/>
        <v>1.0962526938617794</v>
      </c>
      <c r="I31" s="25"/>
      <c r="J31" s="33"/>
      <c r="K31" s="19"/>
      <c r="L31" s="19"/>
      <c r="M31" s="19"/>
      <c r="N31" s="20"/>
      <c r="O31" s="21"/>
    </row>
    <row r="32" spans="1:15" ht="26.25">
      <c r="A32" s="31" t="s">
        <v>125</v>
      </c>
      <c r="B32" s="67">
        <v>20240000000000100</v>
      </c>
      <c r="C32" s="29">
        <v>1473.9</v>
      </c>
      <c r="D32" s="94">
        <v>13729.5</v>
      </c>
      <c r="E32" s="94">
        <v>1121.5</v>
      </c>
      <c r="F32" s="24">
        <f t="shared" si="0"/>
        <v>0.08168542190174442</v>
      </c>
      <c r="G32" s="30">
        <f t="shared" si="1"/>
        <v>0.7609064387000475</v>
      </c>
      <c r="I32" s="25"/>
      <c r="J32" s="33"/>
      <c r="K32" s="19"/>
      <c r="L32" s="19"/>
      <c r="M32" s="19"/>
      <c r="N32" s="20"/>
      <c r="O32" s="21"/>
    </row>
    <row r="33" spans="1:15" ht="16.5" customHeight="1">
      <c r="A33" s="37" t="s">
        <v>122</v>
      </c>
      <c r="B33" s="67">
        <v>21900000000000100</v>
      </c>
      <c r="C33" s="29">
        <v>-70.4</v>
      </c>
      <c r="D33" s="94">
        <v>-160.6</v>
      </c>
      <c r="E33" s="94">
        <v>-160.6</v>
      </c>
      <c r="F33" s="24">
        <f t="shared" si="0"/>
        <v>1</v>
      </c>
      <c r="G33" s="30" t="s">
        <v>145</v>
      </c>
      <c r="I33" s="25"/>
      <c r="J33" s="33"/>
      <c r="K33" s="19"/>
      <c r="L33" s="41"/>
      <c r="M33" s="19"/>
      <c r="N33" s="20"/>
      <c r="O33" s="21"/>
    </row>
    <row r="34" spans="1:7" ht="26.25" customHeight="1">
      <c r="A34" s="42" t="s">
        <v>107</v>
      </c>
      <c r="B34" s="13"/>
      <c r="C34" s="43">
        <f>C36+C42+C46+C48+C53+C56+C60+C62+C64</f>
        <v>154819.69999999998</v>
      </c>
      <c r="D34" s="43">
        <f>D36+D42+D46+D48+D53+D56+D60+D62+D64</f>
        <v>765861.3000000002</v>
      </c>
      <c r="E34" s="43">
        <f>E36+E42+E46+E48+E53+E56+E60+E62+E64</f>
        <v>162902.2</v>
      </c>
      <c r="F34" s="44">
        <f>E34/D34</f>
        <v>0.21270457196361792</v>
      </c>
      <c r="G34" s="45">
        <f>E34/C34</f>
        <v>1.0522058885271062</v>
      </c>
    </row>
    <row r="35" spans="1:7" ht="16.5" customHeight="1">
      <c r="A35" s="50" t="s">
        <v>3</v>
      </c>
      <c r="B35" s="32"/>
      <c r="C35" s="36"/>
      <c r="D35" s="36"/>
      <c r="E35" s="36"/>
      <c r="F35" s="46"/>
      <c r="G35" s="47"/>
    </row>
    <row r="36" spans="1:7" ht="29.25" customHeight="1">
      <c r="A36" s="48" t="s">
        <v>6</v>
      </c>
      <c r="B36" s="50" t="s">
        <v>32</v>
      </c>
      <c r="C36" s="65">
        <f>C37+C38+C40+C41+C39</f>
        <v>11947.999999999998</v>
      </c>
      <c r="D36" s="51">
        <f>D37+D38+D40+D41+D39</f>
        <v>63653.3</v>
      </c>
      <c r="E36" s="51">
        <f>E37+E38+E40+E41+E39</f>
        <v>12517.300000000001</v>
      </c>
      <c r="F36" s="46">
        <f>E36/D36</f>
        <v>0.19664809208634904</v>
      </c>
      <c r="G36" s="47">
        <f>E36/C36</f>
        <v>1.0476481419484436</v>
      </c>
    </row>
    <row r="37" spans="1:7" ht="51">
      <c r="A37" s="48" t="s">
        <v>30</v>
      </c>
      <c r="B37" s="50" t="s">
        <v>33</v>
      </c>
      <c r="C37" s="66">
        <v>843.4</v>
      </c>
      <c r="D37" s="52">
        <v>2794.7</v>
      </c>
      <c r="E37" s="52">
        <v>592.9</v>
      </c>
      <c r="F37" s="46">
        <f aca="true" t="shared" si="2" ref="F37:F66">E37/D37</f>
        <v>0.21215157261960138</v>
      </c>
      <c r="G37" s="47">
        <f aca="true" t="shared" si="3" ref="G37:G66">E37/C37</f>
        <v>0.7029879060943799</v>
      </c>
    </row>
    <row r="38" spans="1:7" ht="79.5" customHeight="1">
      <c r="A38" s="48" t="s">
        <v>7</v>
      </c>
      <c r="B38" s="50" t="s">
        <v>34</v>
      </c>
      <c r="C38" s="49">
        <v>6625.5</v>
      </c>
      <c r="D38" s="49">
        <v>38056.8</v>
      </c>
      <c r="E38" s="49">
        <v>7291.5</v>
      </c>
      <c r="F38" s="46">
        <f t="shared" si="2"/>
        <v>0.19159519455130225</v>
      </c>
      <c r="G38" s="47">
        <f t="shared" si="3"/>
        <v>1.1005207154177044</v>
      </c>
    </row>
    <row r="39" spans="1:7" ht="28.5" customHeight="1">
      <c r="A39" s="48" t="s">
        <v>127</v>
      </c>
      <c r="B39" s="50" t="s">
        <v>128</v>
      </c>
      <c r="C39" s="49">
        <v>0</v>
      </c>
      <c r="D39" s="49">
        <v>6.8</v>
      </c>
      <c r="E39" s="49">
        <v>0</v>
      </c>
      <c r="F39" s="46">
        <f t="shared" si="2"/>
        <v>0</v>
      </c>
      <c r="G39" s="47">
        <v>0</v>
      </c>
    </row>
    <row r="40" spans="1:7" ht="67.5" customHeight="1">
      <c r="A40" s="48" t="s">
        <v>8</v>
      </c>
      <c r="B40" s="50" t="s">
        <v>35</v>
      </c>
      <c r="C40" s="49">
        <v>2412.7</v>
      </c>
      <c r="D40" s="49">
        <v>13513.9</v>
      </c>
      <c r="E40" s="49">
        <v>2708.8</v>
      </c>
      <c r="F40" s="46">
        <f t="shared" si="2"/>
        <v>0.20044546725963638</v>
      </c>
      <c r="G40" s="47">
        <f t="shared" si="3"/>
        <v>1.1227255771542257</v>
      </c>
    </row>
    <row r="41" spans="1:7" ht="25.5">
      <c r="A41" s="48" t="s">
        <v>9</v>
      </c>
      <c r="B41" s="50" t="s">
        <v>36</v>
      </c>
      <c r="C41" s="49">
        <v>2066.4</v>
      </c>
      <c r="D41" s="49">
        <v>9281.1</v>
      </c>
      <c r="E41" s="49">
        <v>1924.1</v>
      </c>
      <c r="F41" s="46">
        <f t="shared" si="2"/>
        <v>0.20731378823630817</v>
      </c>
      <c r="G41" s="47">
        <f t="shared" si="3"/>
        <v>0.9311362756484707</v>
      </c>
    </row>
    <row r="42" spans="1:7" ht="25.5">
      <c r="A42" s="48" t="s">
        <v>10</v>
      </c>
      <c r="B42" s="50" t="s">
        <v>37</v>
      </c>
      <c r="C42" s="66">
        <f>C44+C45+C43</f>
        <v>1142.6</v>
      </c>
      <c r="D42" s="52">
        <f>D44+D45+D43</f>
        <v>46565.4</v>
      </c>
      <c r="E42" s="52">
        <f>E44+E45+E43</f>
        <v>2733.7</v>
      </c>
      <c r="F42" s="46">
        <f t="shared" si="2"/>
        <v>0.05870667920816743</v>
      </c>
      <c r="G42" s="47" t="s">
        <v>145</v>
      </c>
    </row>
    <row r="43" spans="1:7" ht="25.5">
      <c r="A43" s="48" t="s">
        <v>108</v>
      </c>
      <c r="B43" s="50" t="s">
        <v>109</v>
      </c>
      <c r="C43" s="66">
        <v>110.6</v>
      </c>
      <c r="D43" s="52">
        <v>1240.6</v>
      </c>
      <c r="E43" s="52">
        <v>0</v>
      </c>
      <c r="F43" s="46">
        <f t="shared" si="2"/>
        <v>0</v>
      </c>
      <c r="G43" s="47">
        <f t="shared" si="3"/>
        <v>0</v>
      </c>
    </row>
    <row r="44" spans="1:7" ht="26.25" customHeight="1">
      <c r="A44" s="48" t="s">
        <v>11</v>
      </c>
      <c r="B44" s="50" t="s">
        <v>38</v>
      </c>
      <c r="C44" s="49">
        <v>1000</v>
      </c>
      <c r="D44" s="49">
        <v>44924.8</v>
      </c>
      <c r="E44" s="49">
        <v>2667.7</v>
      </c>
      <c r="F44" s="46">
        <f t="shared" si="2"/>
        <v>0.05938145523185411</v>
      </c>
      <c r="G44" s="47" t="s">
        <v>145</v>
      </c>
    </row>
    <row r="45" spans="1:7" ht="29.25" customHeight="1">
      <c r="A45" s="48" t="s">
        <v>31</v>
      </c>
      <c r="B45" s="50" t="s">
        <v>39</v>
      </c>
      <c r="C45" s="49">
        <v>32</v>
      </c>
      <c r="D45" s="49">
        <v>400</v>
      </c>
      <c r="E45" s="49">
        <v>66</v>
      </c>
      <c r="F45" s="46">
        <f t="shared" si="2"/>
        <v>0.165</v>
      </c>
      <c r="G45" s="47" t="s">
        <v>145</v>
      </c>
    </row>
    <row r="46" spans="1:7" ht="27.75" customHeight="1">
      <c r="A46" s="48" t="s">
        <v>12</v>
      </c>
      <c r="B46" s="50" t="s">
        <v>40</v>
      </c>
      <c r="C46" s="65">
        <f>C47</f>
        <v>5495.6</v>
      </c>
      <c r="D46" s="51">
        <f>D47</f>
        <v>25807.8</v>
      </c>
      <c r="E46" s="51">
        <f>E47</f>
        <v>5912</v>
      </c>
      <c r="F46" s="46">
        <f t="shared" si="2"/>
        <v>0.22907803067289734</v>
      </c>
      <c r="G46" s="47">
        <f t="shared" si="3"/>
        <v>1.0757697066744303</v>
      </c>
    </row>
    <row r="47" spans="1:7" ht="39.75" customHeight="1">
      <c r="A47" s="48" t="s">
        <v>13</v>
      </c>
      <c r="B47" s="50" t="s">
        <v>41</v>
      </c>
      <c r="C47" s="49">
        <v>5495.6</v>
      </c>
      <c r="D47" s="49">
        <v>25807.8</v>
      </c>
      <c r="E47" s="49">
        <v>5912</v>
      </c>
      <c r="F47" s="46">
        <f t="shared" si="2"/>
        <v>0.22907803067289734</v>
      </c>
      <c r="G47" s="47">
        <f t="shared" si="3"/>
        <v>1.0757697066744303</v>
      </c>
    </row>
    <row r="48" spans="1:7" ht="28.5" customHeight="1">
      <c r="A48" s="48" t="s">
        <v>14</v>
      </c>
      <c r="B48" s="50" t="s">
        <v>42</v>
      </c>
      <c r="C48" s="66">
        <f>C49+C50+C51+C52</f>
        <v>121487.9</v>
      </c>
      <c r="D48" s="66">
        <f>D49+D50+D51+D52</f>
        <v>581386.2000000001</v>
      </c>
      <c r="E48" s="66">
        <f>E49+E50+E51+E52</f>
        <v>131193.2</v>
      </c>
      <c r="F48" s="46">
        <f t="shared" si="2"/>
        <v>0.22565585492053303</v>
      </c>
      <c r="G48" s="47">
        <f t="shared" si="3"/>
        <v>1.0798869681672003</v>
      </c>
    </row>
    <row r="49" spans="1:7" ht="25.5">
      <c r="A49" s="48" t="s">
        <v>15</v>
      </c>
      <c r="B49" s="50" t="s">
        <v>43</v>
      </c>
      <c r="C49" s="49">
        <v>27393.9</v>
      </c>
      <c r="D49" s="49">
        <v>121915</v>
      </c>
      <c r="E49" s="49">
        <v>28783.3</v>
      </c>
      <c r="F49" s="46">
        <f t="shared" si="2"/>
        <v>0.23609317967436327</v>
      </c>
      <c r="G49" s="47">
        <f t="shared" si="3"/>
        <v>1.0507193207246868</v>
      </c>
    </row>
    <row r="50" spans="1:7" ht="25.5">
      <c r="A50" s="48" t="s">
        <v>16</v>
      </c>
      <c r="B50" s="50" t="s">
        <v>44</v>
      </c>
      <c r="C50" s="49">
        <v>84096</v>
      </c>
      <c r="D50" s="49">
        <v>401556.7</v>
      </c>
      <c r="E50" s="49">
        <v>89831</v>
      </c>
      <c r="F50" s="46">
        <f t="shared" si="2"/>
        <v>0.22370688871584013</v>
      </c>
      <c r="G50" s="47">
        <f t="shared" si="3"/>
        <v>1.0681958713850837</v>
      </c>
    </row>
    <row r="51" spans="1:7" ht="25.5">
      <c r="A51" s="48" t="s">
        <v>89</v>
      </c>
      <c r="B51" s="50" t="s">
        <v>90</v>
      </c>
      <c r="C51" s="49">
        <v>5318.1</v>
      </c>
      <c r="D51" s="49">
        <v>32500.7</v>
      </c>
      <c r="E51" s="49">
        <v>7112.8</v>
      </c>
      <c r="F51" s="46">
        <f t="shared" si="2"/>
        <v>0.2188506709086266</v>
      </c>
      <c r="G51" s="47">
        <f t="shared" si="3"/>
        <v>1.3374701491134051</v>
      </c>
    </row>
    <row r="52" spans="1:7" ht="26.25" customHeight="1">
      <c r="A52" s="48" t="s">
        <v>17</v>
      </c>
      <c r="B52" s="50" t="s">
        <v>45</v>
      </c>
      <c r="C52" s="49">
        <v>4679.9</v>
      </c>
      <c r="D52" s="49">
        <v>25413.8</v>
      </c>
      <c r="E52" s="49">
        <v>5466.1</v>
      </c>
      <c r="F52" s="46">
        <f t="shared" si="2"/>
        <v>0.21508393077776644</v>
      </c>
      <c r="G52" s="47">
        <f t="shared" si="3"/>
        <v>1.1679950426291161</v>
      </c>
    </row>
    <row r="53" spans="1:7" ht="25.5">
      <c r="A53" s="48" t="s">
        <v>18</v>
      </c>
      <c r="B53" s="50" t="s">
        <v>46</v>
      </c>
      <c r="C53" s="66">
        <f>C54+C55</f>
        <v>4651.599999999999</v>
      </c>
      <c r="D53" s="52">
        <f>D54+D55</f>
        <v>34582.8</v>
      </c>
      <c r="E53" s="52">
        <f>E54+E55</f>
        <v>5077.5</v>
      </c>
      <c r="F53" s="46">
        <f t="shared" si="2"/>
        <v>0.14682154134425204</v>
      </c>
      <c r="G53" s="47">
        <f t="shared" si="3"/>
        <v>1.0915598933700232</v>
      </c>
    </row>
    <row r="54" spans="1:7" ht="25.5">
      <c r="A54" s="48" t="s">
        <v>19</v>
      </c>
      <c r="B54" s="50" t="s">
        <v>47</v>
      </c>
      <c r="C54" s="49">
        <v>4355.9</v>
      </c>
      <c r="D54" s="49">
        <v>32858.9</v>
      </c>
      <c r="E54" s="49">
        <v>4739.8</v>
      </c>
      <c r="F54" s="46">
        <f t="shared" si="2"/>
        <v>0.14424706852633534</v>
      </c>
      <c r="G54" s="47">
        <f t="shared" si="3"/>
        <v>1.088133336394316</v>
      </c>
    </row>
    <row r="55" spans="1:7" ht="27.75" customHeight="1">
      <c r="A55" s="48" t="s">
        <v>20</v>
      </c>
      <c r="B55" s="50" t="s">
        <v>48</v>
      </c>
      <c r="C55" s="49">
        <v>295.7</v>
      </c>
      <c r="D55" s="49">
        <v>1723.9</v>
      </c>
      <c r="E55" s="49">
        <v>337.7</v>
      </c>
      <c r="F55" s="46">
        <f t="shared" si="2"/>
        <v>0.1958930332385869</v>
      </c>
      <c r="G55" s="47">
        <f t="shared" si="3"/>
        <v>1.142035847142374</v>
      </c>
    </row>
    <row r="56" spans="1:7" ht="25.5" customHeight="1">
      <c r="A56" s="48" t="s">
        <v>21</v>
      </c>
      <c r="B56" s="50" t="s">
        <v>49</v>
      </c>
      <c r="C56" s="65">
        <f>C57+C58+C59</f>
        <v>3904.9</v>
      </c>
      <c r="D56" s="52">
        <f>D57+D58+D59</f>
        <v>5238</v>
      </c>
      <c r="E56" s="51">
        <f>E57+E58+E59</f>
        <v>2219.4</v>
      </c>
      <c r="F56" s="46">
        <f t="shared" si="2"/>
        <v>0.42371134020618556</v>
      </c>
      <c r="G56" s="47">
        <f t="shared" si="3"/>
        <v>0.5683628261927323</v>
      </c>
    </row>
    <row r="57" spans="1:7" ht="27.75" customHeight="1">
      <c r="A57" s="48" t="s">
        <v>22</v>
      </c>
      <c r="B57" s="50" t="s">
        <v>50</v>
      </c>
      <c r="C57" s="49">
        <v>408</v>
      </c>
      <c r="D57" s="49">
        <v>1616.8</v>
      </c>
      <c r="E57" s="49">
        <v>266</v>
      </c>
      <c r="F57" s="46">
        <f t="shared" si="2"/>
        <v>0.1645225136071252</v>
      </c>
      <c r="G57" s="47">
        <f t="shared" si="3"/>
        <v>0.6519607843137255</v>
      </c>
    </row>
    <row r="58" spans="1:7" ht="25.5">
      <c r="A58" s="48" t="s">
        <v>23</v>
      </c>
      <c r="B58" s="50" t="s">
        <v>51</v>
      </c>
      <c r="C58" s="49">
        <v>1809.3</v>
      </c>
      <c r="D58" s="49">
        <v>265.1</v>
      </c>
      <c r="E58" s="49">
        <v>92.2</v>
      </c>
      <c r="F58" s="46">
        <f t="shared" si="2"/>
        <v>0.3477932855526216</v>
      </c>
      <c r="G58" s="47">
        <f t="shared" si="3"/>
        <v>0.05095893439451722</v>
      </c>
    </row>
    <row r="59" spans="1:7" ht="25.5">
      <c r="A59" s="48" t="s">
        <v>24</v>
      </c>
      <c r="B59" s="50" t="s">
        <v>52</v>
      </c>
      <c r="C59" s="49">
        <v>1687.6</v>
      </c>
      <c r="D59" s="49">
        <v>3356.1</v>
      </c>
      <c r="E59" s="49">
        <v>1861.2</v>
      </c>
      <c r="F59" s="46">
        <f t="shared" si="2"/>
        <v>0.5545722713864307</v>
      </c>
      <c r="G59" s="47">
        <f t="shared" si="3"/>
        <v>1.1028679781938848</v>
      </c>
    </row>
    <row r="60" spans="1:7" ht="26.25" customHeight="1">
      <c r="A60" s="48" t="s">
        <v>113</v>
      </c>
      <c r="B60" s="50" t="s">
        <v>115</v>
      </c>
      <c r="C60" s="49">
        <f>C61</f>
        <v>0</v>
      </c>
      <c r="D60" s="49">
        <f>D61</f>
        <v>1186.6</v>
      </c>
      <c r="E60" s="49">
        <f>E61</f>
        <v>0</v>
      </c>
      <c r="F60" s="46">
        <f t="shared" si="2"/>
        <v>0</v>
      </c>
      <c r="G60" s="47">
        <v>0</v>
      </c>
    </row>
    <row r="61" spans="1:7" ht="27" customHeight="1">
      <c r="A61" s="48" t="s">
        <v>114</v>
      </c>
      <c r="B61" s="50" t="s">
        <v>116</v>
      </c>
      <c r="C61" s="49">
        <v>0</v>
      </c>
      <c r="D61" s="49">
        <v>1186.6</v>
      </c>
      <c r="E61" s="49">
        <v>0</v>
      </c>
      <c r="F61" s="46">
        <f t="shared" si="2"/>
        <v>0</v>
      </c>
      <c r="G61" s="47">
        <v>0</v>
      </c>
    </row>
    <row r="62" spans="1:7" ht="27.75" customHeight="1">
      <c r="A62" s="48" t="s">
        <v>25</v>
      </c>
      <c r="B62" s="50" t="s">
        <v>53</v>
      </c>
      <c r="C62" s="49">
        <f>C63</f>
        <v>0</v>
      </c>
      <c r="D62" s="49">
        <f>D63</f>
        <v>1.8</v>
      </c>
      <c r="E62" s="49">
        <f>E63</f>
        <v>0</v>
      </c>
      <c r="F62" s="46">
        <f t="shared" si="2"/>
        <v>0</v>
      </c>
      <c r="G62" s="47">
        <v>0</v>
      </c>
    </row>
    <row r="63" spans="1:7" ht="30" customHeight="1">
      <c r="A63" s="48" t="s">
        <v>26</v>
      </c>
      <c r="B63" s="50" t="s">
        <v>54</v>
      </c>
      <c r="C63" s="49">
        <v>0</v>
      </c>
      <c r="D63" s="49">
        <v>1.8</v>
      </c>
      <c r="E63" s="49">
        <v>0</v>
      </c>
      <c r="F63" s="46">
        <f t="shared" si="2"/>
        <v>0</v>
      </c>
      <c r="G63" s="47">
        <v>0</v>
      </c>
    </row>
    <row r="64" spans="1:7" ht="39.75" customHeight="1">
      <c r="A64" s="48" t="s">
        <v>27</v>
      </c>
      <c r="B64" s="50" t="s">
        <v>55</v>
      </c>
      <c r="C64" s="66">
        <f>C65+C66</f>
        <v>6189.1</v>
      </c>
      <c r="D64" s="52">
        <f>D65+D66</f>
        <v>7439.4</v>
      </c>
      <c r="E64" s="52">
        <f>E65+E66</f>
        <v>3249.1</v>
      </c>
      <c r="F64" s="46">
        <f t="shared" si="2"/>
        <v>0.4367422103933113</v>
      </c>
      <c r="G64" s="47">
        <f t="shared" si="3"/>
        <v>0.5249713205474139</v>
      </c>
    </row>
    <row r="65" spans="1:16" ht="55.5" customHeight="1">
      <c r="A65" s="48" t="s">
        <v>28</v>
      </c>
      <c r="B65" s="50" t="s">
        <v>56</v>
      </c>
      <c r="C65" s="49">
        <v>2189.1</v>
      </c>
      <c r="D65" s="49">
        <v>6339.4</v>
      </c>
      <c r="E65" s="49">
        <v>2349.1</v>
      </c>
      <c r="F65" s="46">
        <f t="shared" si="2"/>
        <v>0.3705555730826261</v>
      </c>
      <c r="G65" s="47">
        <f t="shared" si="3"/>
        <v>1.0730893974692797</v>
      </c>
      <c r="K65" s="69"/>
      <c r="L65" s="69"/>
      <c r="M65" s="69"/>
      <c r="N65" s="69"/>
      <c r="O65" s="69"/>
      <c r="P65" s="69"/>
    </row>
    <row r="66" spans="1:7" ht="51.75" customHeight="1">
      <c r="A66" s="48" t="s">
        <v>117</v>
      </c>
      <c r="B66" s="50" t="s">
        <v>118</v>
      </c>
      <c r="C66" s="49">
        <v>4000</v>
      </c>
      <c r="D66" s="49">
        <v>1100</v>
      </c>
      <c r="E66" s="49">
        <v>900</v>
      </c>
      <c r="F66" s="46">
        <f t="shared" si="2"/>
        <v>0.8181818181818182</v>
      </c>
      <c r="G66" s="47">
        <f t="shared" si="3"/>
        <v>0.225</v>
      </c>
    </row>
    <row r="67" spans="1:7" ht="27" customHeight="1">
      <c r="A67" s="86" t="s">
        <v>29</v>
      </c>
      <c r="B67" s="88"/>
      <c r="C67" s="89">
        <f>C6-C34</f>
        <v>2724.8000000000175</v>
      </c>
      <c r="D67" s="91">
        <f>D6-D34</f>
        <v>-26041.700000000186</v>
      </c>
      <c r="E67" s="89">
        <f>E6-E34</f>
        <v>-3249.2000000000116</v>
      </c>
      <c r="F67" s="46">
        <v>0</v>
      </c>
      <c r="G67" s="47">
        <v>0</v>
      </c>
    </row>
    <row r="68" spans="1:7" ht="43.5" customHeight="1" hidden="1">
      <c r="A68" s="87"/>
      <c r="B68" s="86"/>
      <c r="C68" s="90"/>
      <c r="D68" s="92"/>
      <c r="E68" s="90"/>
      <c r="F68" s="46"/>
      <c r="G68" s="47"/>
    </row>
    <row r="69" spans="1:7" ht="17.25" customHeight="1">
      <c r="A69" s="8" t="s">
        <v>63</v>
      </c>
      <c r="B69" s="8"/>
      <c r="C69" s="53">
        <f>C71</f>
        <v>-2724.8000000000175</v>
      </c>
      <c r="D69" s="53">
        <f>D71</f>
        <v>26041.70000000007</v>
      </c>
      <c r="E69" s="53">
        <f>E71</f>
        <v>3249.2000000000116</v>
      </c>
      <c r="F69" s="46"/>
      <c r="G69" s="47"/>
    </row>
    <row r="70" spans="1:7" ht="12.75" customHeight="1">
      <c r="A70" s="50" t="s">
        <v>3</v>
      </c>
      <c r="B70" s="50"/>
      <c r="C70" s="49"/>
      <c r="D70" s="49"/>
      <c r="E70" s="49"/>
      <c r="F70" s="46"/>
      <c r="G70" s="47"/>
    </row>
    <row r="71" spans="1:7" ht="42" customHeight="1">
      <c r="A71" s="54" t="s">
        <v>64</v>
      </c>
      <c r="B71" s="54" t="s">
        <v>68</v>
      </c>
      <c r="C71" s="55">
        <f>C75+C72</f>
        <v>-2724.8000000000175</v>
      </c>
      <c r="D71" s="55">
        <f>D75+D72</f>
        <v>26041.70000000007</v>
      </c>
      <c r="E71" s="55">
        <f>E75+E72</f>
        <v>3249.2000000000116</v>
      </c>
      <c r="F71" s="46">
        <v>0</v>
      </c>
      <c r="G71" s="47">
        <v>0</v>
      </c>
    </row>
    <row r="72" spans="1:7" ht="38.25" customHeight="1">
      <c r="A72" s="48" t="s">
        <v>102</v>
      </c>
      <c r="B72" s="48" t="s">
        <v>103</v>
      </c>
      <c r="C72" s="66">
        <f>C73+C74</f>
        <v>-500</v>
      </c>
      <c r="D72" s="52">
        <f>D73+D74</f>
        <v>0</v>
      </c>
      <c r="E72" s="52">
        <f>E73+E74</f>
        <v>0</v>
      </c>
      <c r="F72" s="46">
        <v>0</v>
      </c>
      <c r="G72" s="47">
        <v>0</v>
      </c>
    </row>
    <row r="73" spans="1:7" ht="53.25" customHeight="1">
      <c r="A73" s="48" t="s">
        <v>100</v>
      </c>
      <c r="B73" s="48" t="s">
        <v>104</v>
      </c>
      <c r="C73" s="66">
        <v>-1500</v>
      </c>
      <c r="D73" s="52">
        <v>-4000</v>
      </c>
      <c r="E73" s="52"/>
      <c r="F73" s="46">
        <v>0</v>
      </c>
      <c r="G73" s="47">
        <v>0</v>
      </c>
    </row>
    <row r="74" spans="1:7" ht="39.75" customHeight="1">
      <c r="A74" s="48" t="s">
        <v>101</v>
      </c>
      <c r="B74" s="48" t="s">
        <v>105</v>
      </c>
      <c r="C74" s="66">
        <v>1000</v>
      </c>
      <c r="D74" s="52">
        <v>4000</v>
      </c>
      <c r="E74" s="52"/>
      <c r="F74" s="46">
        <v>0</v>
      </c>
      <c r="G74" s="47">
        <v>0</v>
      </c>
    </row>
    <row r="75" spans="1:7" ht="28.5" customHeight="1">
      <c r="A75" s="48" t="s">
        <v>65</v>
      </c>
      <c r="B75" s="48" t="s">
        <v>69</v>
      </c>
      <c r="C75" s="66">
        <f>C76+C77</f>
        <v>-2224.8000000000175</v>
      </c>
      <c r="D75" s="52">
        <f>D76+D77</f>
        <v>26041.70000000007</v>
      </c>
      <c r="E75" s="52">
        <f>E76+E77</f>
        <v>3249.2000000000116</v>
      </c>
      <c r="F75" s="46">
        <v>0</v>
      </c>
      <c r="G75" s="47">
        <v>0</v>
      </c>
    </row>
    <row r="76" spans="1:7" ht="42.75" customHeight="1">
      <c r="A76" s="48" t="s">
        <v>66</v>
      </c>
      <c r="B76" s="48" t="s">
        <v>70</v>
      </c>
      <c r="C76" s="49">
        <v>-170157.6</v>
      </c>
      <c r="D76" s="49">
        <v>-743819.6</v>
      </c>
      <c r="E76" s="49">
        <v>-160629.9</v>
      </c>
      <c r="F76" s="46">
        <v>0</v>
      </c>
      <c r="G76" s="47">
        <v>0</v>
      </c>
    </row>
    <row r="77" spans="1:7" ht="38.25">
      <c r="A77" s="48" t="s">
        <v>67</v>
      </c>
      <c r="B77" s="48" t="s">
        <v>71</v>
      </c>
      <c r="C77" s="49">
        <v>167932.8</v>
      </c>
      <c r="D77" s="49">
        <v>769861.3</v>
      </c>
      <c r="E77" s="49">
        <v>163879.1</v>
      </c>
      <c r="F77" s="46">
        <v>0</v>
      </c>
      <c r="G77" s="47">
        <v>0</v>
      </c>
    </row>
    <row r="79" spans="1:7" ht="15.75">
      <c r="A79" s="72" t="s">
        <v>57</v>
      </c>
      <c r="B79" s="72"/>
      <c r="C79" s="72"/>
      <c r="D79" s="72"/>
      <c r="E79" s="72"/>
      <c r="F79" s="72"/>
      <c r="G79" s="72"/>
    </row>
    <row r="80" spans="1:7" ht="47.25" customHeight="1">
      <c r="A80" s="82" t="s">
        <v>58</v>
      </c>
      <c r="B80" s="82"/>
      <c r="C80" s="82"/>
      <c r="D80" s="82"/>
      <c r="E80" s="82"/>
      <c r="F80" s="82"/>
      <c r="G80" s="82"/>
    </row>
    <row r="81" spans="1:7" ht="15.75">
      <c r="A81" s="72" t="s">
        <v>138</v>
      </c>
      <c r="B81" s="72"/>
      <c r="C81" s="72"/>
      <c r="D81" s="72"/>
      <c r="E81" s="72"/>
      <c r="F81" s="72"/>
      <c r="G81" s="72"/>
    </row>
    <row r="82" ht="15.75">
      <c r="A82" s="56"/>
    </row>
    <row r="83" spans="1:7" ht="15" customHeight="1">
      <c r="A83" s="83" t="s">
        <v>59</v>
      </c>
      <c r="B83" s="83" t="s">
        <v>60</v>
      </c>
      <c r="C83" s="78" t="s">
        <v>131</v>
      </c>
      <c r="D83" s="78" t="s">
        <v>139</v>
      </c>
      <c r="E83" s="78" t="s">
        <v>140</v>
      </c>
      <c r="F83" s="78" t="s">
        <v>84</v>
      </c>
      <c r="G83" s="78" t="s">
        <v>137</v>
      </c>
    </row>
    <row r="84" spans="1:7" ht="51" customHeight="1">
      <c r="A84" s="83"/>
      <c r="B84" s="83"/>
      <c r="C84" s="79"/>
      <c r="D84" s="79"/>
      <c r="E84" s="79"/>
      <c r="F84" s="79"/>
      <c r="G84" s="79"/>
    </row>
    <row r="85" spans="1:7" ht="30.75" customHeight="1">
      <c r="A85" s="48" t="s">
        <v>61</v>
      </c>
      <c r="B85" s="100">
        <v>65</v>
      </c>
      <c r="C85" s="66">
        <v>9203.7</v>
      </c>
      <c r="D85" s="52">
        <v>52335.3</v>
      </c>
      <c r="E85" s="52">
        <v>10236.4</v>
      </c>
      <c r="F85" s="46">
        <f>E85/D85</f>
        <v>0.19559264970297294</v>
      </c>
      <c r="G85" s="47">
        <f>E85/C85</f>
        <v>1.1122048741267099</v>
      </c>
    </row>
    <row r="86" spans="1:7" ht="25.5">
      <c r="A86" s="48" t="s">
        <v>62</v>
      </c>
      <c r="B86" s="101">
        <v>988.2</v>
      </c>
      <c r="C86" s="66">
        <v>91781.3</v>
      </c>
      <c r="D86" s="52">
        <v>494801.9</v>
      </c>
      <c r="E86" s="52">
        <v>105585.8</v>
      </c>
      <c r="F86" s="46">
        <f>E86/D86</f>
        <v>0.21339004559198338</v>
      </c>
      <c r="G86" s="47">
        <f>E86/C86</f>
        <v>1.150406455345479</v>
      </c>
    </row>
    <row r="87" spans="1:5" ht="15">
      <c r="A87" s="57"/>
      <c r="B87" s="58"/>
      <c r="C87" s="59"/>
      <c r="D87" s="60"/>
      <c r="E87" s="60"/>
    </row>
    <row r="88" spans="1:7" ht="80.25" customHeight="1">
      <c r="A88" s="84" t="s">
        <v>141</v>
      </c>
      <c r="B88" s="84"/>
      <c r="C88" s="84"/>
      <c r="D88" s="84"/>
      <c r="E88" s="84"/>
      <c r="F88" s="84"/>
      <c r="G88" s="84"/>
    </row>
    <row r="89" spans="1:7" ht="63.75">
      <c r="A89" s="80" t="s">
        <v>91</v>
      </c>
      <c r="B89" s="81"/>
      <c r="C89" s="8" t="s">
        <v>131</v>
      </c>
      <c r="D89" s="8" t="s">
        <v>142</v>
      </c>
      <c r="E89" s="8" t="s">
        <v>140</v>
      </c>
      <c r="F89" s="8" t="s">
        <v>72</v>
      </c>
      <c r="G89" s="8" t="s">
        <v>137</v>
      </c>
    </row>
    <row r="90" spans="1:7" ht="39" customHeight="1">
      <c r="A90" s="70" t="s">
        <v>143</v>
      </c>
      <c r="B90" s="71"/>
      <c r="C90" s="8">
        <v>0</v>
      </c>
      <c r="D90" s="66">
        <v>10</v>
      </c>
      <c r="E90" s="66">
        <v>0</v>
      </c>
      <c r="F90" s="46">
        <f>E90/D90</f>
        <v>0</v>
      </c>
      <c r="G90" s="47">
        <v>0</v>
      </c>
    </row>
    <row r="91" spans="1:7" ht="40.5" customHeight="1">
      <c r="A91" s="70" t="s">
        <v>129</v>
      </c>
      <c r="B91" s="71"/>
      <c r="C91" s="64">
        <v>0</v>
      </c>
      <c r="D91" s="66">
        <v>296.8</v>
      </c>
      <c r="E91" s="66">
        <v>0</v>
      </c>
      <c r="F91" s="46">
        <f>E91/D91</f>
        <v>0</v>
      </c>
      <c r="G91" s="47">
        <v>0</v>
      </c>
    </row>
    <row r="92" spans="1:7" ht="27.75" customHeight="1">
      <c r="A92" s="70" t="s">
        <v>92</v>
      </c>
      <c r="B92" s="71"/>
      <c r="C92" s="66">
        <v>118781.8</v>
      </c>
      <c r="D92" s="52">
        <v>568257.7</v>
      </c>
      <c r="E92" s="52">
        <v>127849.7</v>
      </c>
      <c r="F92" s="46">
        <f>E92/D92</f>
        <v>0.22498542474655425</v>
      </c>
      <c r="G92" s="47">
        <f>E92/C92</f>
        <v>1.0763408198899158</v>
      </c>
    </row>
    <row r="93" spans="1:7" ht="50.25" customHeight="1">
      <c r="A93" s="70" t="s">
        <v>144</v>
      </c>
      <c r="B93" s="71"/>
      <c r="C93" s="66">
        <v>0</v>
      </c>
      <c r="D93" s="66">
        <v>360</v>
      </c>
      <c r="E93" s="66">
        <v>0</v>
      </c>
      <c r="F93" s="46">
        <f>E93/D93</f>
        <v>0</v>
      </c>
      <c r="G93" s="47">
        <v>0</v>
      </c>
    </row>
    <row r="94" spans="1:7" ht="27" customHeight="1">
      <c r="A94" s="77" t="s">
        <v>99</v>
      </c>
      <c r="B94" s="77"/>
      <c r="C94" s="66">
        <v>2706.4</v>
      </c>
      <c r="D94" s="52">
        <v>19435.3</v>
      </c>
      <c r="E94" s="52">
        <v>2765.6</v>
      </c>
      <c r="F94" s="46">
        <f aca="true" t="shared" si="4" ref="F94:F103">E94/D94</f>
        <v>0.14229777775490987</v>
      </c>
      <c r="G94" s="47">
        <f aca="true" t="shared" si="5" ref="G94:G99">E94/C94</f>
        <v>1.0218740762636713</v>
      </c>
    </row>
    <row r="95" spans="1:7" ht="39" customHeight="1" hidden="1">
      <c r="A95" s="70" t="s">
        <v>119</v>
      </c>
      <c r="B95" s="71"/>
      <c r="C95" s="66"/>
      <c r="D95" s="52"/>
      <c r="E95" s="52"/>
      <c r="F95" s="46" t="e">
        <f t="shared" si="4"/>
        <v>#DIV/0!</v>
      </c>
      <c r="G95" s="47" t="e">
        <f t="shared" si="5"/>
        <v>#DIV/0!</v>
      </c>
    </row>
    <row r="96" spans="1:7" ht="42.75" customHeight="1">
      <c r="A96" s="77" t="s">
        <v>93</v>
      </c>
      <c r="B96" s="77"/>
      <c r="C96" s="66">
        <v>736.2</v>
      </c>
      <c r="D96" s="52">
        <v>804.7</v>
      </c>
      <c r="E96" s="52">
        <v>662.4</v>
      </c>
      <c r="F96" s="46">
        <f t="shared" si="4"/>
        <v>0.8231639120169006</v>
      </c>
      <c r="G96" s="47">
        <f t="shared" si="5"/>
        <v>0.8997555012224938</v>
      </c>
    </row>
    <row r="97" spans="1:7" ht="39.75" customHeight="1">
      <c r="A97" s="77" t="s">
        <v>94</v>
      </c>
      <c r="B97" s="77"/>
      <c r="C97" s="66">
        <v>1000</v>
      </c>
      <c r="D97" s="52">
        <v>44924.8</v>
      </c>
      <c r="E97" s="52">
        <v>2667.7</v>
      </c>
      <c r="F97" s="46">
        <f t="shared" si="4"/>
        <v>0.05938145523185411</v>
      </c>
      <c r="G97" s="47" t="s">
        <v>145</v>
      </c>
    </row>
    <row r="98" spans="1:7" ht="53.25" customHeight="1">
      <c r="A98" s="70" t="s">
        <v>126</v>
      </c>
      <c r="B98" s="71"/>
      <c r="C98" s="66">
        <v>15</v>
      </c>
      <c r="D98" s="52">
        <v>30</v>
      </c>
      <c r="E98" s="52">
        <v>15</v>
      </c>
      <c r="F98" s="46">
        <f t="shared" si="4"/>
        <v>0.5</v>
      </c>
      <c r="G98" s="47">
        <f t="shared" si="5"/>
        <v>1</v>
      </c>
    </row>
    <row r="99" spans="1:7" ht="42.75" customHeight="1">
      <c r="A99" s="77" t="s">
        <v>95</v>
      </c>
      <c r="B99" s="77"/>
      <c r="C99" s="66">
        <v>413.5</v>
      </c>
      <c r="D99" s="52">
        <v>2538</v>
      </c>
      <c r="E99" s="52">
        <v>329.9</v>
      </c>
      <c r="F99" s="46">
        <f t="shared" si="4"/>
        <v>0.12998423955870764</v>
      </c>
      <c r="G99" s="47">
        <f t="shared" si="5"/>
        <v>0.7978234582829503</v>
      </c>
    </row>
    <row r="100" spans="1:7" ht="40.5" customHeight="1">
      <c r="A100" s="77" t="s">
        <v>97</v>
      </c>
      <c r="B100" s="77"/>
      <c r="C100" s="66">
        <v>0</v>
      </c>
      <c r="D100" s="52">
        <v>120</v>
      </c>
      <c r="E100" s="52">
        <v>71.4</v>
      </c>
      <c r="F100" s="46">
        <f t="shared" si="4"/>
        <v>0.5950000000000001</v>
      </c>
      <c r="G100" s="47">
        <v>0</v>
      </c>
    </row>
    <row r="101" spans="1:7" ht="39" customHeight="1">
      <c r="A101" s="77" t="s">
        <v>96</v>
      </c>
      <c r="B101" s="77"/>
      <c r="C101" s="66">
        <v>0</v>
      </c>
      <c r="D101" s="52">
        <v>35.3</v>
      </c>
      <c r="E101" s="52">
        <v>0</v>
      </c>
      <c r="F101" s="46">
        <f t="shared" si="4"/>
        <v>0</v>
      </c>
      <c r="G101" s="47">
        <v>0</v>
      </c>
    </row>
    <row r="102" spans="1:7" ht="40.5" customHeight="1">
      <c r="A102" s="73" t="s">
        <v>111</v>
      </c>
      <c r="B102" s="74"/>
      <c r="C102" s="66">
        <v>17</v>
      </c>
      <c r="D102" s="52">
        <v>50</v>
      </c>
      <c r="E102" s="52">
        <v>0</v>
      </c>
      <c r="F102" s="46">
        <f t="shared" si="4"/>
        <v>0</v>
      </c>
      <c r="G102" s="47">
        <v>0</v>
      </c>
    </row>
    <row r="103" spans="1:7" ht="42" customHeight="1">
      <c r="A103" s="70" t="s">
        <v>112</v>
      </c>
      <c r="B103" s="71"/>
      <c r="C103" s="66">
        <v>0</v>
      </c>
      <c r="D103" s="52">
        <v>20</v>
      </c>
      <c r="E103" s="52">
        <v>0</v>
      </c>
      <c r="F103" s="46">
        <f t="shared" si="4"/>
        <v>0</v>
      </c>
      <c r="G103" s="47">
        <v>0</v>
      </c>
    </row>
    <row r="104" spans="1:7" ht="15">
      <c r="A104" s="75" t="s">
        <v>98</v>
      </c>
      <c r="B104" s="76"/>
      <c r="C104" s="53">
        <f>SUM(C92:C103)</f>
        <v>123669.9</v>
      </c>
      <c r="D104" s="53">
        <f>SUM(D90:D103)</f>
        <v>636882.6000000001</v>
      </c>
      <c r="E104" s="53">
        <f>SUM(E92:E103)</f>
        <v>134361.7</v>
      </c>
      <c r="F104" s="44">
        <f>E104/D104</f>
        <v>0.21096776705785336</v>
      </c>
      <c r="G104" s="45">
        <f>E104/C104</f>
        <v>1.0864543433770062</v>
      </c>
    </row>
    <row r="105" spans="1:3" ht="15.75">
      <c r="A105" s="56"/>
      <c r="C105" s="62"/>
    </row>
    <row r="106" spans="1:5" ht="15.75">
      <c r="A106" s="63"/>
      <c r="D106" s="72"/>
      <c r="E106" s="72"/>
    </row>
  </sheetData>
  <sheetProtection/>
  <mergeCells count="36">
    <mergeCell ref="A79:G79"/>
    <mergeCell ref="A88:G88"/>
    <mergeCell ref="A2:G2"/>
    <mergeCell ref="A3:G3"/>
    <mergeCell ref="A67:A68"/>
    <mergeCell ref="B67:B68"/>
    <mergeCell ref="C67:C68"/>
    <mergeCell ref="D67:D68"/>
    <mergeCell ref="E67:E68"/>
    <mergeCell ref="B83:B84"/>
    <mergeCell ref="C83:C84"/>
    <mergeCell ref="D83:D84"/>
    <mergeCell ref="E83:E84"/>
    <mergeCell ref="F83:F84"/>
    <mergeCell ref="A81:G81"/>
    <mergeCell ref="A80:G80"/>
    <mergeCell ref="A83:A84"/>
    <mergeCell ref="A101:B101"/>
    <mergeCell ref="A89:B89"/>
    <mergeCell ref="A92:B92"/>
    <mergeCell ref="A94:B94"/>
    <mergeCell ref="A96:B96"/>
    <mergeCell ref="A97:B97"/>
    <mergeCell ref="A91:B91"/>
    <mergeCell ref="A90:B90"/>
    <mergeCell ref="A93:B93"/>
    <mergeCell ref="K65:P65"/>
    <mergeCell ref="A95:B95"/>
    <mergeCell ref="A98:B98"/>
    <mergeCell ref="D106:E106"/>
    <mergeCell ref="A102:B102"/>
    <mergeCell ref="A103:B103"/>
    <mergeCell ref="A104:B104"/>
    <mergeCell ref="A99:B99"/>
    <mergeCell ref="G83:G84"/>
    <mergeCell ref="A100:B100"/>
  </mergeCells>
  <printOptions/>
  <pageMargins left="0.7086614173228347" right="0.11811023622047245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2024-04-26T10:29:37Z</cp:lastPrinted>
  <dcterms:created xsi:type="dcterms:W3CDTF">2017-01-20T09:08:07Z</dcterms:created>
  <dcterms:modified xsi:type="dcterms:W3CDTF">2024-04-26T10:31:06Z</dcterms:modified>
  <cp:category/>
  <cp:version/>
  <cp:contentType/>
  <cp:contentStatus/>
</cp:coreProperties>
</file>