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10" yWindow="0" windowWidth="13410" windowHeight="12720" activeTab="0"/>
  </bookViews>
  <sheets>
    <sheet name="3.20" sheetId="1" r:id="rId1"/>
  </sheets>
  <definedNames/>
  <calcPr fullCalcOnLoad="1"/>
</workbook>
</file>

<file path=xl/sharedStrings.xml><?xml version="1.0" encoding="utf-8"?>
<sst xmlns="http://schemas.openxmlformats.org/spreadsheetml/2006/main" count="179" uniqueCount="170">
  <si>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</si>
  <si>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</si>
  <si>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</si>
  <si>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</si>
  <si>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 xml:space="preserve">Сведения об исполнении бюджета Базарно-Карабулакского муниципального района </t>
  </si>
  <si>
    <t>тыс. руб.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</si>
  <si>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</si>
  <si>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</si>
  <si>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</si>
  <si>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</si>
  <si>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</si>
  <si>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</si>
  <si>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</si>
  <si>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</si>
  <si>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</si>
  <si>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</si>
  <si>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</si>
  <si>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</si>
  <si>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</si>
  <si>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</si>
  <si>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</si>
  <si>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</si>
  <si>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</si>
  <si>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</si>
  <si>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</si>
  <si>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</si>
  <si>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</si>
  <si>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</si>
  <si>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</si>
  <si>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</si>
  <si>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</si>
  <si>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Результат исполнения бюджета (дефицит "-", профицит "+")</t>
  </si>
  <si>
    <t>Функционирование 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</si>
  <si>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</si>
  <si>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000 0100 0000000000 000</t>
  </si>
  <si>
    <t>000 0102 0000000000 000</t>
  </si>
  <si>
    <t>000 0104 0000000000 000</t>
  </si>
  <si>
    <t>000 0106 0000000000 000</t>
  </si>
  <si>
    <t>000 0113 0000000000 000</t>
  </si>
  <si>
    <t>000 0400 0000000000 000</t>
  </si>
  <si>
    <t>000 0409 0000000000 000</t>
  </si>
  <si>
    <t>000 0412 0000000000 000</t>
  </si>
  <si>
    <t>000 0500 0000000000 000</t>
  </si>
  <si>
    <t>000 0502 0000000000 000</t>
  </si>
  <si>
    <t>000 0505 0000000000 000</t>
  </si>
  <si>
    <t>000 0700 0000000000 000</t>
  </si>
  <si>
    <t>000 0701 0000000000 000</t>
  </si>
  <si>
    <t>000 0702 0000000000 000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</si>
  <si>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</si>
  <si>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</si>
  <si>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</si>
  <si>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</si>
  <si>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</si>
  <si>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000 1000 0000000000 000</t>
  </si>
  <si>
    <t>000 1001 0000000000 000</t>
  </si>
  <si>
    <t>000 1003 0000000000 000</t>
  </si>
  <si>
    <t>000 1004 0000000000 000</t>
  </si>
  <si>
    <t>000 1300 0000000000 000</t>
  </si>
  <si>
    <t>000 1301 0000000000 000</t>
  </si>
  <si>
    <t>000 1400 0000000000 000</t>
  </si>
  <si>
    <t>000 1401 0000000000 000</t>
  </si>
  <si>
    <t>Сведения</t>
  </si>
  <si>
    <t>о численности муниципальных служащих органов местного самоуправления и работников муниципальных учреждений и фактических затратах на их денежное содержание по Базарно-Карабулакскому муниципальному району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</si>
  <si>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</si>
  <si>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</si>
  <si>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</si>
  <si>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</si>
  <si>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Источники финансирования,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</si>
  <si>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</si>
  <si>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</si>
  <si>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</si>
  <si>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</si>
  <si>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</si>
  <si>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</si>
  <si>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000 01030100050000810</t>
  </si>
  <si>
    <t>000 01000000000000000</t>
  </si>
  <si>
    <t>000 01030000000000000</t>
  </si>
  <si>
    <t>000 01050000000000000</t>
  </si>
  <si>
    <t>000 01050201050000510</t>
  </si>
  <si>
    <t>000 01050201050000610</t>
  </si>
  <si>
    <t>% исполнения плана текущего  года</t>
  </si>
  <si>
    <t>Налоговые и неналоговые доходы</t>
  </si>
  <si>
    <t>Налоги на прибыль, доходы</t>
  </si>
  <si>
    <t>Налог на доходы 
физических лиц</t>
  </si>
  <si>
    <t>Налоги на 
совокупный доход</t>
  </si>
  <si>
    <t>Единый налог на вмененный 
доход для отдельных видов
 деятельности</t>
  </si>
  <si>
    <t>Единый сельскохозяйственный 
налог</t>
  </si>
  <si>
    <t>Государственная 
пошлина</t>
  </si>
  <si>
    <t>Доходы от использования 
имущества,находящегося в государственной 
и муниципальной собственности</t>
  </si>
  <si>
    <t>1 11 05010 00 0000 120</t>
  </si>
  <si>
    <t>1 11 05030 00 0000 120</t>
  </si>
  <si>
    <t>Платежи от государственных и
 муниципальных унитарных 
предприятий</t>
  </si>
  <si>
    <t>1 11 07000 00 0000 120</t>
  </si>
  <si>
    <t>1 11 09000 00 0000 120</t>
  </si>
  <si>
    <t>Платежи при пользовании 
природными ресурсами</t>
  </si>
  <si>
    <t>1 12 00000 00 0000 000</t>
  </si>
  <si>
    <t>Доходы от продажи материальных 
и нематериальных активов</t>
  </si>
  <si>
    <t>1 14 00000 00 0000 000</t>
  </si>
  <si>
    <t>Штрафы, санкции,
возмещение ущерба</t>
  </si>
  <si>
    <t>1 16 00000 00 0000 000</t>
  </si>
  <si>
    <t>202 00000 00 0000 000</t>
  </si>
  <si>
    <t>Субсидии бюджетам субъектов 
Российской Федерации и 
муниципальных образований</t>
  </si>
  <si>
    <t>Иные межбюджетные 
трансферты</t>
  </si>
  <si>
    <t>% исполнения плана текщего года</t>
  </si>
  <si>
    <t>Безвозмездные поступления 
от других бюджетов бюджетной 
системы Российской Федерации</t>
  </si>
  <si>
    <t>Дотация бюджетам 
субьектов Российской Федерации
 и муниципальных образований</t>
  </si>
  <si>
    <t>202 10000 00 0000 151</t>
  </si>
  <si>
    <t>202 20000 00 0000 151</t>
  </si>
  <si>
    <t>Субвенции бюджетам субъектов 
Российской Федерации и 
муниципальных образований</t>
  </si>
  <si>
    <t>202 30000 00 0000 151</t>
  </si>
  <si>
    <t>202 40000 00 0000 151</t>
  </si>
  <si>
    <t xml:space="preserve">                                                                                </t>
  </si>
  <si>
    <t>Дополнительное образование детей</t>
  </si>
  <si>
    <t>000 0703 0000000000 000</t>
  </si>
  <si>
    <t>Наименование муниципальной программы</t>
  </si>
  <si>
    <t xml:space="preserve">Муниципальная программа "Развитие образования в Базарно-Карабулакском муниципальном районе" </t>
  </si>
  <si>
    <t>Муниципальная программа «Обеспечение жильем  молодых семей Базарно-Карабулакского муниципального района Саратовской области»</t>
  </si>
  <si>
    <t xml:space="preserve">Муниципальная программа «Ремонт автомобильных дорог в границах  Базарно-Карабулакского муниципального района» </t>
  </si>
  <si>
    <t>Муниципальная программа «Повышение эффективности деятельности органов местного самоуправления Базарно-Карабулакского муниципального района"</t>
  </si>
  <si>
    <t>Муниципальная программа "Комплексное развитие транспортной инфраструктуры Базарно-Карабулакского муниципального района"</t>
  </si>
  <si>
    <t>Муниципальная программа «Развитие физческой культуры и спорта в Базарно-Карабулакском муниципальном районе"</t>
  </si>
  <si>
    <t>Муниципальная программа "Совершенствование системы оплаты труда в органах местного самоуправления и муниципальных учреждениях Базарно-Карабулаксого муниципального района"</t>
  </si>
  <si>
    <t>ИТОГО:</t>
  </si>
  <si>
    <t>Муниципальная программа "Развитие культуры Базарно-Карабулакского муниципального района"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</si>
  <si>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</si>
  <si>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</si>
  <si>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Иные источники внутреннего финансирования дефицитов бюджетов</t>
  </si>
  <si>
    <t>000 01060000000000000</t>
  </si>
  <si>
    <t>000 01060502050000540</t>
  </si>
  <si>
    <t>000 01060502050000640</t>
  </si>
  <si>
    <t>Налоги на товары (работы, услуги), реализуемые на территории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</si>
  <si>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
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</si>
  <si>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чуреждений (за исключением имущества бюджетных и автономных учреждений )</t>
  </si>
  <si>
    <t xml:space="preserve">Прочие доходы от использования имущества и прав, находящихся в государственной и муниципальной собственности </t>
  </si>
  <si>
    <t>Расходы бюджета, всего</t>
  </si>
  <si>
    <t>Сельское хозяйство и рыболовство</t>
  </si>
  <si>
    <t>000 0405 0000000000 000</t>
  </si>
  <si>
    <t>Муниципальная программа «Противодействие коррупции в Базарно-Карабулакском муниципальном районе» на 2017-2019 годы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</si>
  <si>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Базарно-Карабулакского муниципального района на 2018-2020 годы»</t>
  </si>
  <si>
    <t>Муниципальная программа «Инвентаризация земельных участков для их бесплатного предоставления гражданам, имеющим трех и более детей, на территории Базарно-Карабулакского муниципального района на 2018-2019 гг.»</t>
  </si>
  <si>
    <t>св. 4 раз</t>
  </si>
  <si>
    <t xml:space="preserve">Налог взимаемый в связи с применением патентной системы налогообложения </t>
  </si>
  <si>
    <t>% исполнения 2020 года к 2019 году</t>
  </si>
  <si>
    <t>св. 3 раз</t>
  </si>
  <si>
    <t xml:space="preserve"> Муниципальная программа «Капитальный ремонт и ремонт автомобильных дорог общего пользования местного значения в границах Базарно-Карабулакского муниципального района </t>
  </si>
  <si>
    <t>Муниципальная программа "Развитие малого и среднего предпринимательства в Базарно-Карабулакском муниципальном районе" на 2019-2021 годы</t>
  </si>
  <si>
    <t>Муниципальная программа "Повышение безопасности дорожного движения в Базарно-Карабулакском муниципальном районе"</t>
  </si>
  <si>
    <t>Муниципальная программа “Профилактика терроризма и экстремизма в Базарно-Карабулакском муниципальном районе Саратовской области»</t>
  </si>
  <si>
    <t>Средства массовой информации</t>
  </si>
  <si>
    <t>Периодическая печать и издательства</t>
  </si>
  <si>
    <t>000 1200 0000000000 000</t>
  </si>
  <si>
    <t>000 1202 0000000000 000</t>
  </si>
  <si>
    <t>св. 2 раз</t>
  </si>
  <si>
    <t>на 1 октября 2020 года</t>
  </si>
  <si>
    <t>Исполнено на 1 октября  2019 г</t>
  </si>
  <si>
    <t>Утвержденные бюджетные назначения  на 1 октября  2020 г</t>
  </si>
  <si>
    <t>Исполнено  на 1 октября  2020 г</t>
  </si>
  <si>
    <t>на 1 октября   2020 г</t>
  </si>
  <si>
    <t>Исполнено на 1 октября   2019 г</t>
  </si>
  <si>
    <t>Утвержденные бюджетные назначения на 1 октября   2020 г</t>
  </si>
  <si>
    <t>Исполнено  на 1 октября   2020 г</t>
  </si>
  <si>
    <t xml:space="preserve">Сведения
об исполнении бюджета Базарно-Карабулакского муниципального района по расходам в разрезе муниципальных программ
 на 1 октября  2020 г
</t>
  </si>
  <si>
    <t>Исполнено  на 1 октября   2019 г</t>
  </si>
  <si>
    <t>Утвержденные бюджетные назначения  на 1 октября   2020 г</t>
  </si>
  <si>
    <t>Судебная система</t>
  </si>
  <si>
    <t>000 0105 0000000000 000</t>
  </si>
  <si>
    <t>Прочие межбюджетные трансферты бюджетам субъектов российской Федерации и муниципальных образований общего характера</t>
  </si>
  <si>
    <t>000 1403 0000000000 000</t>
  </si>
  <si>
    <t>св. 9 раз</t>
  </si>
  <si>
    <t>Проценты,полученные от предоставления бюджетных кредитов внутри страны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</si>
</sst>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"/>
    <numFmt numFmtId="171" formatCode="#,##0.0;[Red]\-#,##0.0;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168" fontId="50" fillId="0" borderId="10" xfId="0" applyNumberFormat="1" applyFont="1" applyBorder="1" applyAlignment="1">
      <alignment horizontal="center" vertical="top" wrapText="1"/>
    </xf>
    <xf numFmtId="169" fontId="50" fillId="0" borderId="10" xfId="0" applyNumberFormat="1" applyFont="1" applyBorder="1" applyAlignment="1">
      <alignment horizontal="center" vertical="top"/>
    </xf>
    <xf numFmtId="169" fontId="53" fillId="0" borderId="10" xfId="0" applyNumberFormat="1" applyFont="1" applyBorder="1" applyAlignment="1">
      <alignment horizontal="center" vertical="top"/>
    </xf>
    <xf numFmtId="168" fontId="53" fillId="0" borderId="10" xfId="0" applyNumberFormat="1" applyFont="1" applyBorder="1" applyAlignment="1">
      <alignment horizontal="center" vertical="top"/>
    </xf>
    <xf numFmtId="168" fontId="50" fillId="0" borderId="10" xfId="0" applyNumberFormat="1" applyFont="1" applyBorder="1" applyAlignment="1">
      <alignment horizontal="center" vertical="top"/>
    </xf>
    <xf numFmtId="168" fontId="54" fillId="0" borderId="10" xfId="0" applyNumberFormat="1" applyFont="1" applyBorder="1" applyAlignment="1">
      <alignment horizontal="center" vertical="top"/>
    </xf>
    <xf numFmtId="168" fontId="52" fillId="0" borderId="10" xfId="0" applyNumberFormat="1" applyFont="1" applyBorder="1" applyAlignment="1">
      <alignment horizontal="center" vertical="top"/>
    </xf>
    <xf numFmtId="1" fontId="40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169" fontId="40" fillId="0" borderId="0" xfId="56" applyNumberFormat="1" applyFont="1" applyBorder="1" applyAlignment="1">
      <alignment/>
    </xf>
    <xf numFmtId="169" fontId="4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56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center" vertical="center"/>
    </xf>
    <xf numFmtId="170" fontId="0" fillId="0" borderId="0" xfId="0" applyNumberForma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169" fontId="50" fillId="0" borderId="10" xfId="0" applyNumberFormat="1" applyFont="1" applyBorder="1" applyAlignment="1">
      <alignment horizontal="center" vertical="top" wrapText="1"/>
    </xf>
    <xf numFmtId="169" fontId="53" fillId="0" borderId="10" xfId="0" applyNumberFormat="1" applyFont="1" applyBorder="1" applyAlignment="1">
      <alignment horizontal="center" vertical="top" wrapText="1"/>
    </xf>
    <xf numFmtId="169" fontId="53" fillId="0" borderId="12" xfId="0" applyNumberFormat="1" applyFont="1" applyBorder="1" applyAlignment="1">
      <alignment horizontal="center" vertical="top"/>
    </xf>
    <xf numFmtId="169" fontId="53" fillId="0" borderId="13" xfId="0" applyNumberFormat="1" applyFont="1" applyBorder="1" applyAlignment="1">
      <alignment horizontal="center" vertical="top"/>
    </xf>
    <xf numFmtId="169" fontId="52" fillId="0" borderId="10" xfId="0" applyNumberFormat="1" applyFont="1" applyBorder="1" applyAlignment="1">
      <alignment horizontal="center" vertical="top"/>
    </xf>
    <xf numFmtId="168" fontId="53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170" fontId="55" fillId="0" borderId="10" xfId="0" applyNumberFormat="1" applyFont="1" applyBorder="1" applyAlignment="1">
      <alignment/>
    </xf>
    <xf numFmtId="169" fontId="50" fillId="0" borderId="10" xfId="56" applyNumberFormat="1" applyFont="1" applyBorder="1" applyAlignment="1">
      <alignment/>
    </xf>
    <xf numFmtId="169" fontId="50" fillId="0" borderId="10" xfId="0" applyNumberFormat="1" applyFont="1" applyBorder="1" applyAlignment="1">
      <alignment horizontal="right"/>
    </xf>
    <xf numFmtId="169" fontId="52" fillId="0" borderId="10" xfId="56" applyNumberFormat="1" applyFont="1" applyBorder="1" applyAlignment="1">
      <alignment/>
    </xf>
    <xf numFmtId="169" fontId="53" fillId="0" borderId="10" xfId="0" applyNumberFormat="1" applyFont="1" applyBorder="1" applyAlignment="1">
      <alignment horizontal="right"/>
    </xf>
    <xf numFmtId="169" fontId="53" fillId="0" borderId="10" xfId="56" applyNumberFormat="1" applyFont="1" applyBorder="1" applyAlignment="1">
      <alignment/>
    </xf>
    <xf numFmtId="0" fontId="53" fillId="0" borderId="10" xfId="0" applyFont="1" applyFill="1" applyBorder="1" applyAlignment="1">
      <alignment horizontal="center"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Fill="1" applyBorder="1" applyAlignment="1">
      <alignment horizontal="center" vertical="top" wrapText="1"/>
    </xf>
    <xf numFmtId="168" fontId="53" fillId="0" borderId="0" xfId="0" applyNumberFormat="1" applyFont="1" applyBorder="1" applyAlignment="1">
      <alignment horizontal="center" vertical="top" wrapText="1"/>
    </xf>
    <xf numFmtId="169" fontId="53" fillId="0" borderId="0" xfId="0" applyNumberFormat="1" applyFont="1" applyBorder="1" applyAlignment="1">
      <alignment horizontal="center" vertical="top" wrapText="1"/>
    </xf>
    <xf numFmtId="169" fontId="52" fillId="0" borderId="0" xfId="0" applyNumberFormat="1" applyFont="1" applyBorder="1" applyAlignment="1">
      <alignment horizontal="center" vertical="top"/>
    </xf>
    <xf numFmtId="168" fontId="0" fillId="0" borderId="0" xfId="0" applyNumberFormat="1" applyAlignment="1">
      <alignment/>
    </xf>
    <xf numFmtId="171" fontId="7" fillId="0" borderId="0" xfId="52" applyNumberFormat="1" applyFont="1" applyFill="1" applyBorder="1" applyAlignment="1" applyProtection="1">
      <alignment horizontal="center" vertical="center"/>
      <protection hidden="1"/>
    </xf>
    <xf numFmtId="0" fontId="50" fillId="0" borderId="10" xfId="0" applyFont="1" applyBorder="1" applyAlignment="1">
      <alignment/>
    </xf>
    <xf numFmtId="168" fontId="50" fillId="0" borderId="10" xfId="0" applyNumberFormat="1" applyFont="1" applyBorder="1" applyAlignment="1">
      <alignment/>
    </xf>
    <xf numFmtId="1" fontId="50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1" fontId="53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70" fontId="53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168" fontId="53" fillId="0" borderId="11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168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68" fontId="5" fillId="0" borderId="10" xfId="0" applyNumberFormat="1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/>
    </xf>
    <xf numFmtId="168" fontId="4" fillId="0" borderId="11" xfId="0" applyNumberFormat="1" applyFont="1" applyBorder="1" applyAlignment="1">
      <alignment horizontal="center" vertical="top" wrapText="1"/>
    </xf>
    <xf numFmtId="168" fontId="4" fillId="0" borderId="0" xfId="0" applyNumberFormat="1" applyFont="1" applyBorder="1" applyAlignment="1">
      <alignment horizontal="center" vertical="top" wrapText="1"/>
    </xf>
    <xf numFmtId="168" fontId="32" fillId="0" borderId="0" xfId="0" applyNumberFormat="1" applyFont="1" applyAlignment="1">
      <alignment/>
    </xf>
    <xf numFmtId="0" fontId="51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168" fontId="53" fillId="0" borderId="10" xfId="0" applyNumberFormat="1" applyFont="1" applyBorder="1" applyAlignment="1">
      <alignment horizontal="center" vertical="top" wrapText="1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top" wrapText="1"/>
    </xf>
    <xf numFmtId="169" fontId="53" fillId="0" borderId="12" xfId="0" applyNumberFormat="1" applyFont="1" applyBorder="1" applyAlignment="1">
      <alignment horizontal="center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14" xfId="0" applyFont="1" applyFill="1" applyBorder="1" applyAlignment="1">
      <alignment horizontal="left" vertical="top" wrapText="1"/>
    </xf>
    <xf numFmtId="0" fontId="53" fillId="0" borderId="15" xfId="0" applyFont="1" applyFill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1" fillId="0" borderId="0" xfId="0" applyFont="1" applyAlignment="1">
      <alignment horizontal="center"/>
    </xf>
    <xf numFmtId="0" fontId="53" fillId="0" borderId="1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0" xfId="0" applyFont="1" applyAlignment="1">
      <alignment horizontal="center" wrapText="1"/>
    </xf>
    <xf numFmtId="0" fontId="50" fillId="0" borderId="10" xfId="0" applyFont="1" applyBorder="1" applyAlignment="1">
      <alignment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68" fontId="53" fillId="0" borderId="10" xfId="0" applyNumberFormat="1" applyFont="1" applyBorder="1" applyAlignment="1">
      <alignment horizontal="center" vertical="top" wrapText="1"/>
    </xf>
    <xf numFmtId="168" fontId="53" fillId="0" borderId="12" xfId="0" applyNumberFormat="1" applyFont="1" applyBorder="1" applyAlignment="1">
      <alignment horizontal="center" vertical="top" wrapText="1"/>
    </xf>
    <xf numFmtId="168" fontId="52" fillId="0" borderId="12" xfId="0" applyNumberFormat="1" applyFont="1" applyBorder="1" applyAlignment="1">
      <alignment horizontal="center" vertical="top"/>
    </xf>
    <xf numFmtId="168" fontId="52" fillId="0" borderId="13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0"/>
  <sheetViews>
    <sheetView tabSelected="1" zoomScalePageLayoutView="0" workbookViewId="0" topLeftCell="A78">
      <selection activeCell="H65" sqref="H65"/>
    </sheetView>
  </sheetViews>
  <sheetFormatPr defaultColWidth="9.140625" defaultRowHeight="15"/>
  <cols>
    <col min="1" max="1" width="30.28125" style="0" customWidth="1"/>
    <col min="2" max="2" width="18.140625" style="5" customWidth="1"/>
    <col min="3" max="3" width="10.7109375" style="71" customWidth="1"/>
    <col min="4" max="4" width="14.28125" style="0" customWidth="1"/>
    <col min="5" max="5" width="10.8515625" style="0" customWidth="1"/>
    <col min="6" max="7" width="9.421875" style="0" customWidth="1"/>
  </cols>
  <sheetData>
    <row r="1" ht="0.75" customHeight="1"/>
    <row r="2" spans="1:7" ht="16.5" customHeight="1">
      <c r="A2" s="101" t="s">
        <v>4</v>
      </c>
      <c r="B2" s="101"/>
      <c r="C2" s="101"/>
      <c r="D2" s="101"/>
      <c r="E2" s="101"/>
      <c r="F2" s="101"/>
      <c r="G2" s="101"/>
    </row>
    <row r="3" spans="1:7" ht="19.5" customHeight="1">
      <c r="A3" s="105" t="s">
        <v>153</v>
      </c>
      <c r="B3" s="105"/>
      <c r="C3" s="105"/>
      <c r="D3" s="105"/>
      <c r="E3" s="105"/>
      <c r="F3" s="105"/>
      <c r="G3" s="105"/>
    </row>
    <row r="4" spans="1:7" ht="15.75">
      <c r="A4" s="84"/>
      <c r="B4" s="4"/>
      <c r="C4" s="72"/>
      <c r="D4" s="84"/>
      <c r="E4" s="84"/>
      <c r="F4" s="84"/>
      <c r="G4" s="1" t="s">
        <v>5</v>
      </c>
    </row>
    <row r="5" spans="1:15" ht="69" customHeight="1">
      <c r="A5" s="2" t="s">
        <v>0</v>
      </c>
      <c r="B5" s="2" t="s">
        <v>1</v>
      </c>
      <c r="C5" s="73" t="s">
        <v>154</v>
      </c>
      <c r="D5" s="2" t="s">
        <v>155</v>
      </c>
      <c r="E5" s="2" t="s">
        <v>156</v>
      </c>
      <c r="F5" s="2" t="s">
        <v>80</v>
      </c>
      <c r="G5" s="2" t="s">
        <v>142</v>
      </c>
      <c r="I5" s="88"/>
      <c r="J5" s="18"/>
      <c r="K5" s="19"/>
      <c r="L5" s="19"/>
      <c r="M5" s="19"/>
      <c r="N5" s="20"/>
      <c r="O5" s="21"/>
    </row>
    <row r="6" spans="1:15" ht="26.25" customHeight="1">
      <c r="A6" s="3" t="s">
        <v>2</v>
      </c>
      <c r="B6" s="58"/>
      <c r="C6" s="74">
        <f>C8+C26</f>
        <v>355133.9</v>
      </c>
      <c r="D6" s="59">
        <f>D8+D26</f>
        <v>542601.1</v>
      </c>
      <c r="E6" s="59">
        <f>E8+E26</f>
        <v>377674.7</v>
      </c>
      <c r="F6" s="45">
        <f>E6/D6</f>
        <v>0.6960448476790777</v>
      </c>
      <c r="G6" s="46">
        <f>E6/C6</f>
        <v>1.063471270976947</v>
      </c>
      <c r="I6" s="8"/>
      <c r="J6" s="22"/>
      <c r="K6" s="23"/>
      <c r="L6" s="23"/>
      <c r="M6" s="23"/>
      <c r="N6" s="24"/>
      <c r="O6" s="25"/>
    </row>
    <row r="7" spans="1:15" ht="15.75">
      <c r="A7" s="42" t="s">
        <v>3</v>
      </c>
      <c r="B7" s="34"/>
      <c r="C7" s="75"/>
      <c r="D7" s="34"/>
      <c r="E7" s="34"/>
      <c r="F7" s="47"/>
      <c r="G7" s="46"/>
      <c r="I7" s="26"/>
      <c r="J7" s="22"/>
      <c r="K7" s="23"/>
      <c r="L7" s="23"/>
      <c r="M7" s="23"/>
      <c r="N7" s="24"/>
      <c r="O7" s="25"/>
    </row>
    <row r="8" spans="1:15" ht="15">
      <c r="A8" s="2" t="s">
        <v>81</v>
      </c>
      <c r="B8" s="60">
        <v>10000000000000000</v>
      </c>
      <c r="C8" s="76">
        <v>59688.5</v>
      </c>
      <c r="D8" s="61">
        <v>80964.5</v>
      </c>
      <c r="E8" s="61">
        <v>55418.9</v>
      </c>
      <c r="F8" s="45">
        <f aca="true" t="shared" si="0" ref="F8:F29">E8/D8</f>
        <v>0.6844839404924381</v>
      </c>
      <c r="G8" s="46">
        <f aca="true" t="shared" si="1" ref="G8:G29">E8/C8</f>
        <v>0.9284686329862537</v>
      </c>
      <c r="I8" s="26"/>
      <c r="J8" s="22"/>
      <c r="K8" s="23"/>
      <c r="L8" s="23"/>
      <c r="M8" s="23"/>
      <c r="N8" s="24"/>
      <c r="O8" s="25"/>
    </row>
    <row r="9" spans="1:15" ht="19.5" customHeight="1">
      <c r="A9" s="85" t="s">
        <v>82</v>
      </c>
      <c r="B9" s="62">
        <v>10100000000000000</v>
      </c>
      <c r="C9" s="77">
        <v>26730.8</v>
      </c>
      <c r="D9" s="63">
        <v>40103.7</v>
      </c>
      <c r="E9" s="63">
        <v>28912.6</v>
      </c>
      <c r="F9" s="49">
        <f t="shared" si="0"/>
        <v>0.7209459476307672</v>
      </c>
      <c r="G9" s="48">
        <f t="shared" si="1"/>
        <v>1.0816212010115671</v>
      </c>
      <c r="I9" s="26"/>
      <c r="J9" s="22"/>
      <c r="K9" s="23"/>
      <c r="L9" s="23"/>
      <c r="M9" s="23"/>
      <c r="N9" s="24"/>
      <c r="O9" s="25"/>
    </row>
    <row r="10" spans="1:15" ht="26.25">
      <c r="A10" s="33" t="s">
        <v>83</v>
      </c>
      <c r="B10" s="62">
        <v>10102000010000100</v>
      </c>
      <c r="C10" s="77">
        <v>26730.8</v>
      </c>
      <c r="D10" s="63">
        <v>40103.7</v>
      </c>
      <c r="E10" s="63">
        <v>28912.6</v>
      </c>
      <c r="F10" s="49">
        <f t="shared" si="0"/>
        <v>0.7209459476307672</v>
      </c>
      <c r="G10" s="48">
        <f t="shared" si="1"/>
        <v>1.0816212010115671</v>
      </c>
      <c r="I10" s="26"/>
      <c r="J10" s="22"/>
      <c r="K10" s="23"/>
      <c r="L10" s="23"/>
      <c r="M10" s="23"/>
      <c r="N10" s="24"/>
      <c r="O10" s="25"/>
    </row>
    <row r="11" spans="1:15" ht="39">
      <c r="A11" s="33" t="s">
        <v>130</v>
      </c>
      <c r="B11" s="62">
        <v>10300000000000000</v>
      </c>
      <c r="C11" s="77">
        <v>12573.8</v>
      </c>
      <c r="D11" s="63">
        <v>17507.1</v>
      </c>
      <c r="E11" s="63">
        <v>11551.8</v>
      </c>
      <c r="F11" s="49">
        <f t="shared" si="0"/>
        <v>0.6598351525952328</v>
      </c>
      <c r="G11" s="48">
        <f t="shared" si="1"/>
        <v>0.9187198778412254</v>
      </c>
      <c r="I11" s="26"/>
      <c r="J11" s="22"/>
      <c r="K11" s="23"/>
      <c r="L11" s="23"/>
      <c r="M11" s="23"/>
      <c r="N11" s="24"/>
      <c r="O11" s="25"/>
    </row>
    <row r="12" spans="1:15" ht="26.25">
      <c r="A12" s="33" t="s">
        <v>84</v>
      </c>
      <c r="B12" s="62">
        <v>10500000000000000</v>
      </c>
      <c r="C12" s="77">
        <v>10994.8</v>
      </c>
      <c r="D12" s="63">
        <v>11946.6</v>
      </c>
      <c r="E12" s="63">
        <v>8934.5</v>
      </c>
      <c r="F12" s="49">
        <f t="shared" si="0"/>
        <v>0.7478696867728056</v>
      </c>
      <c r="G12" s="48">
        <f t="shared" si="1"/>
        <v>0.8126114163058901</v>
      </c>
      <c r="I12" s="26"/>
      <c r="J12" s="22"/>
      <c r="K12" s="23"/>
      <c r="L12" s="23"/>
      <c r="M12" s="23"/>
      <c r="N12" s="24"/>
      <c r="O12" s="25"/>
    </row>
    <row r="13" spans="1:15" ht="42.75" customHeight="1">
      <c r="A13" s="33" t="s">
        <v>85</v>
      </c>
      <c r="B13" s="62">
        <v>10502000020000100</v>
      </c>
      <c r="C13" s="77">
        <v>6157.5</v>
      </c>
      <c r="D13" s="63">
        <v>7158.9</v>
      </c>
      <c r="E13" s="63">
        <v>4785.4</v>
      </c>
      <c r="F13" s="49">
        <f t="shared" si="0"/>
        <v>0.6684546508541815</v>
      </c>
      <c r="G13" s="48">
        <f t="shared" si="1"/>
        <v>0.7771660576532683</v>
      </c>
      <c r="I13" s="26"/>
      <c r="J13" s="22"/>
      <c r="K13" s="23"/>
      <c r="L13" s="23"/>
      <c r="M13" s="23"/>
      <c r="N13" s="24"/>
      <c r="O13" s="25"/>
    </row>
    <row r="14" spans="1:15" ht="27" customHeight="1">
      <c r="A14" s="33" t="s">
        <v>86</v>
      </c>
      <c r="B14" s="62">
        <v>10503000020000100</v>
      </c>
      <c r="C14" s="77">
        <v>4825.8</v>
      </c>
      <c r="D14" s="63">
        <v>4758.9</v>
      </c>
      <c r="E14" s="63">
        <v>4120.3</v>
      </c>
      <c r="F14" s="49">
        <f t="shared" si="0"/>
        <v>0.8658093256845071</v>
      </c>
      <c r="G14" s="48">
        <f t="shared" si="1"/>
        <v>0.8538066227361266</v>
      </c>
      <c r="I14" s="26"/>
      <c r="J14" s="22"/>
      <c r="K14" s="23"/>
      <c r="L14" s="23"/>
      <c r="M14" s="23"/>
      <c r="N14" s="24"/>
      <c r="O14" s="25"/>
    </row>
    <row r="15" spans="1:15" ht="39.75" customHeight="1">
      <c r="A15" s="33" t="s">
        <v>141</v>
      </c>
      <c r="B15" s="62">
        <v>10504020020000100</v>
      </c>
      <c r="C15" s="77">
        <v>0.6</v>
      </c>
      <c r="D15" s="63">
        <v>28.8</v>
      </c>
      <c r="E15" s="63">
        <v>28.8</v>
      </c>
      <c r="F15" s="49">
        <f t="shared" si="0"/>
        <v>1</v>
      </c>
      <c r="G15" s="48" t="s">
        <v>140</v>
      </c>
      <c r="I15" s="26"/>
      <c r="J15" s="22"/>
      <c r="K15" s="23"/>
      <c r="L15" s="23"/>
      <c r="M15" s="23"/>
      <c r="N15" s="24"/>
      <c r="O15" s="25"/>
    </row>
    <row r="16" spans="1:15" ht="26.25">
      <c r="A16" s="33" t="s">
        <v>87</v>
      </c>
      <c r="B16" s="62">
        <v>10800000000000000</v>
      </c>
      <c r="C16" s="77">
        <v>2828.4</v>
      </c>
      <c r="D16" s="63">
        <v>4079</v>
      </c>
      <c r="E16" s="63">
        <v>3111.8</v>
      </c>
      <c r="F16" s="49">
        <f t="shared" si="0"/>
        <v>0.762883059573425</v>
      </c>
      <c r="G16" s="48">
        <f t="shared" si="1"/>
        <v>1.1001979917974827</v>
      </c>
      <c r="I16" s="26" t="s">
        <v>111</v>
      </c>
      <c r="J16" s="22"/>
      <c r="K16" s="23"/>
      <c r="L16" s="23"/>
      <c r="M16" s="23"/>
      <c r="N16" s="24"/>
      <c r="O16" s="25"/>
    </row>
    <row r="17" spans="1:15" ht="56.25" customHeight="1">
      <c r="A17" s="33" t="s">
        <v>88</v>
      </c>
      <c r="B17" s="62">
        <v>11100000000000000</v>
      </c>
      <c r="C17" s="77">
        <v>2064.9</v>
      </c>
      <c r="D17" s="63">
        <v>3056.1</v>
      </c>
      <c r="E17" s="63">
        <v>1670.9</v>
      </c>
      <c r="F17" s="49">
        <f t="shared" si="0"/>
        <v>0.5467425804129447</v>
      </c>
      <c r="G17" s="48">
        <f t="shared" si="1"/>
        <v>0.8091917284129982</v>
      </c>
      <c r="I17" s="26"/>
      <c r="J17" s="22"/>
      <c r="K17" s="23"/>
      <c r="L17" s="23"/>
      <c r="M17" s="23"/>
      <c r="N17" s="24"/>
      <c r="O17" s="25"/>
    </row>
    <row r="18" spans="1:15" ht="41.25" customHeight="1">
      <c r="A18" s="33" t="s">
        <v>169</v>
      </c>
      <c r="B18" s="62">
        <v>11103000000000000</v>
      </c>
      <c r="C18" s="77"/>
      <c r="D18" s="63">
        <v>1.1</v>
      </c>
      <c r="E18" s="63"/>
      <c r="F18" s="49">
        <f t="shared" si="0"/>
        <v>0</v>
      </c>
      <c r="G18" s="48"/>
      <c r="I18" s="26"/>
      <c r="J18" s="22"/>
      <c r="K18" s="23"/>
      <c r="L18" s="23"/>
      <c r="M18" s="23"/>
      <c r="N18" s="24"/>
      <c r="O18" s="25"/>
    </row>
    <row r="19" spans="1:15" ht="105.75" customHeight="1">
      <c r="A19" s="33" t="s">
        <v>131</v>
      </c>
      <c r="B19" s="65" t="s">
        <v>89</v>
      </c>
      <c r="C19" s="77">
        <v>1589</v>
      </c>
      <c r="D19" s="63">
        <v>2453.2</v>
      </c>
      <c r="E19" s="63">
        <v>1157.5</v>
      </c>
      <c r="F19" s="49">
        <f t="shared" si="0"/>
        <v>0.47183270829936413</v>
      </c>
      <c r="G19" s="48">
        <f t="shared" si="1"/>
        <v>0.7284455632473253</v>
      </c>
      <c r="I19" s="26"/>
      <c r="J19" s="22"/>
      <c r="K19" s="27"/>
      <c r="L19" s="27"/>
      <c r="M19" s="27"/>
      <c r="N19" s="24"/>
      <c r="O19" s="25"/>
    </row>
    <row r="20" spans="1:15" ht="132" customHeight="1">
      <c r="A20" s="33" t="s">
        <v>132</v>
      </c>
      <c r="B20" s="65" t="s">
        <v>90</v>
      </c>
      <c r="C20" s="75">
        <v>475.9</v>
      </c>
      <c r="D20" s="64">
        <v>375.4</v>
      </c>
      <c r="E20" s="34">
        <v>312</v>
      </c>
      <c r="F20" s="49">
        <f t="shared" si="0"/>
        <v>0.8311134789557806</v>
      </c>
      <c r="G20" s="48">
        <f t="shared" si="1"/>
        <v>0.6555999159487288</v>
      </c>
      <c r="I20" s="26"/>
      <c r="J20" s="22"/>
      <c r="K20" s="23"/>
      <c r="L20" s="23"/>
      <c r="M20" s="23"/>
      <c r="N20" s="24"/>
      <c r="O20" s="25"/>
    </row>
    <row r="21" spans="1:15" ht="42" customHeight="1">
      <c r="A21" s="33" t="s">
        <v>91</v>
      </c>
      <c r="B21" s="65" t="s">
        <v>92</v>
      </c>
      <c r="C21" s="75"/>
      <c r="D21" s="66">
        <v>201.5</v>
      </c>
      <c r="E21" s="34">
        <v>201.5</v>
      </c>
      <c r="F21" s="49">
        <f t="shared" si="0"/>
        <v>1</v>
      </c>
      <c r="G21" s="48"/>
      <c r="I21" s="26"/>
      <c r="J21" s="29"/>
      <c r="K21" s="27"/>
      <c r="L21" s="27"/>
      <c r="M21" s="27"/>
      <c r="N21" s="24"/>
      <c r="O21" s="25"/>
    </row>
    <row r="22" spans="1:15" ht="51.75">
      <c r="A22" s="33" t="s">
        <v>133</v>
      </c>
      <c r="B22" s="65" t="s">
        <v>93</v>
      </c>
      <c r="C22" s="75"/>
      <c r="D22" s="66">
        <v>25</v>
      </c>
      <c r="E22" s="34"/>
      <c r="F22" s="49">
        <f t="shared" si="0"/>
        <v>0</v>
      </c>
      <c r="G22" s="48"/>
      <c r="I22" s="26"/>
      <c r="J22" s="29"/>
      <c r="K22" s="27"/>
      <c r="L22" s="27"/>
      <c r="M22" s="27"/>
      <c r="N22" s="24"/>
      <c r="O22" s="25"/>
    </row>
    <row r="23" spans="1:15" ht="26.25">
      <c r="A23" s="33" t="s">
        <v>94</v>
      </c>
      <c r="B23" s="65" t="s">
        <v>95</v>
      </c>
      <c r="C23" s="75">
        <v>462.5</v>
      </c>
      <c r="D23" s="66">
        <v>342</v>
      </c>
      <c r="E23" s="34">
        <v>180.6</v>
      </c>
      <c r="F23" s="49">
        <f t="shared" si="0"/>
        <v>0.5280701754385965</v>
      </c>
      <c r="G23" s="48">
        <f t="shared" si="1"/>
        <v>0.3904864864864865</v>
      </c>
      <c r="I23" s="26"/>
      <c r="J23" s="29"/>
      <c r="K23" s="27"/>
      <c r="L23" s="27"/>
      <c r="M23" s="27"/>
      <c r="N23" s="24"/>
      <c r="O23" s="25"/>
    </row>
    <row r="24" spans="1:15" ht="30.75" customHeight="1">
      <c r="A24" s="33" t="s">
        <v>96</v>
      </c>
      <c r="B24" s="65" t="s">
        <v>97</v>
      </c>
      <c r="C24" s="75">
        <v>2517.6</v>
      </c>
      <c r="D24" s="63">
        <v>3900</v>
      </c>
      <c r="E24" s="34">
        <v>89.9</v>
      </c>
      <c r="F24" s="49">
        <f t="shared" si="0"/>
        <v>0.023051282051282054</v>
      </c>
      <c r="G24" s="48">
        <f t="shared" si="1"/>
        <v>0.03570861137591357</v>
      </c>
      <c r="I24" s="26"/>
      <c r="J24" s="29"/>
      <c r="K24" s="27"/>
      <c r="L24" s="27"/>
      <c r="M24" s="27"/>
      <c r="N24" s="24"/>
      <c r="O24" s="25"/>
    </row>
    <row r="25" spans="1:15" ht="30" customHeight="1">
      <c r="A25" s="33" t="s">
        <v>98</v>
      </c>
      <c r="B25" s="65" t="s">
        <v>99</v>
      </c>
      <c r="C25" s="77">
        <v>1515.6</v>
      </c>
      <c r="D25" s="63">
        <v>30</v>
      </c>
      <c r="E25" s="63">
        <v>966.8</v>
      </c>
      <c r="F25" s="49">
        <f t="shared" si="0"/>
        <v>32.22666666666667</v>
      </c>
      <c r="G25" s="48">
        <f t="shared" si="1"/>
        <v>0.6378991818421748</v>
      </c>
      <c r="I25" s="26"/>
      <c r="J25" s="29"/>
      <c r="K25" s="27"/>
      <c r="L25" s="27"/>
      <c r="M25" s="27"/>
      <c r="N25" s="24"/>
      <c r="O25" s="25"/>
    </row>
    <row r="26" spans="1:15" ht="44.25" customHeight="1">
      <c r="A26" s="41" t="s">
        <v>104</v>
      </c>
      <c r="B26" s="67" t="s">
        <v>100</v>
      </c>
      <c r="C26" s="76">
        <v>295445.4</v>
      </c>
      <c r="D26" s="61">
        <v>461636.6</v>
      </c>
      <c r="E26" s="61">
        <v>322255.8</v>
      </c>
      <c r="F26" s="45">
        <f t="shared" si="0"/>
        <v>0.6980724665245347</v>
      </c>
      <c r="G26" s="46">
        <f t="shared" si="1"/>
        <v>1.0907457012361674</v>
      </c>
      <c r="I26" s="26"/>
      <c r="J26" s="29"/>
      <c r="K26" s="27"/>
      <c r="L26" s="27"/>
      <c r="M26" s="27"/>
      <c r="N26" s="24"/>
      <c r="O26" s="25"/>
    </row>
    <row r="27" spans="1:15" ht="44.25" customHeight="1">
      <c r="A27" s="33" t="s">
        <v>105</v>
      </c>
      <c r="B27" s="65" t="s">
        <v>106</v>
      </c>
      <c r="C27" s="77">
        <v>85632</v>
      </c>
      <c r="D27" s="63">
        <v>117125.2</v>
      </c>
      <c r="E27" s="63">
        <v>88680.7</v>
      </c>
      <c r="F27" s="49">
        <f t="shared" si="0"/>
        <v>0.7571444915355534</v>
      </c>
      <c r="G27" s="48">
        <f t="shared" si="1"/>
        <v>1.0356023449177878</v>
      </c>
      <c r="I27" s="26"/>
      <c r="J27" s="29"/>
      <c r="K27" s="27"/>
      <c r="L27" s="27"/>
      <c r="M27" s="27"/>
      <c r="N27" s="24"/>
      <c r="O27" s="25"/>
    </row>
    <row r="28" spans="1:15" ht="44.25" customHeight="1">
      <c r="A28" s="33" t="s">
        <v>101</v>
      </c>
      <c r="B28" s="65" t="s">
        <v>107</v>
      </c>
      <c r="C28" s="77">
        <v>28671.4</v>
      </c>
      <c r="D28" s="63">
        <v>55285.1</v>
      </c>
      <c r="E28" s="63">
        <v>31984.5</v>
      </c>
      <c r="F28" s="49">
        <f t="shared" si="0"/>
        <v>0.5785374359456708</v>
      </c>
      <c r="G28" s="48">
        <f t="shared" si="1"/>
        <v>1.1155541759383916</v>
      </c>
      <c r="I28" s="26"/>
      <c r="J28" s="29"/>
      <c r="K28" s="27"/>
      <c r="L28" s="27"/>
      <c r="M28" s="27"/>
      <c r="N28" s="24"/>
      <c r="O28" s="25"/>
    </row>
    <row r="29" spans="1:15" ht="39" customHeight="1">
      <c r="A29" s="33" t="s">
        <v>108</v>
      </c>
      <c r="B29" s="65" t="s">
        <v>109</v>
      </c>
      <c r="C29" s="77">
        <v>180452.3</v>
      </c>
      <c r="D29" s="66">
        <v>282487.6</v>
      </c>
      <c r="E29" s="63">
        <v>197837.7</v>
      </c>
      <c r="F29" s="49">
        <f t="shared" si="0"/>
        <v>0.7003411831174183</v>
      </c>
      <c r="G29" s="48">
        <f t="shared" si="1"/>
        <v>1.09634346583557</v>
      </c>
      <c r="I29" s="26"/>
      <c r="J29" s="29"/>
      <c r="K29" s="27"/>
      <c r="L29" s="27"/>
      <c r="M29" s="27"/>
      <c r="N29" s="24"/>
      <c r="O29" s="25"/>
    </row>
    <row r="30" spans="1:15" ht="29.25" customHeight="1">
      <c r="A30" s="33" t="s">
        <v>102</v>
      </c>
      <c r="B30" s="65" t="s">
        <v>110</v>
      </c>
      <c r="C30" s="77">
        <v>689.6</v>
      </c>
      <c r="D30" s="63">
        <v>6738.7</v>
      </c>
      <c r="E30" s="63">
        <v>3752.9</v>
      </c>
      <c r="F30" s="49"/>
      <c r="G30" s="48"/>
      <c r="I30" s="26"/>
      <c r="J30" s="29"/>
      <c r="K30" s="27"/>
      <c r="L30" s="27"/>
      <c r="M30" s="27"/>
      <c r="N30" s="24"/>
      <c r="O30" s="25"/>
    </row>
    <row r="31" spans="1:15" ht="15.75">
      <c r="A31" s="3" t="s">
        <v>134</v>
      </c>
      <c r="B31" s="68"/>
      <c r="C31" s="11">
        <f>C33+C39+C43+C46+C52+C55+C59+C61+C63</f>
        <v>342649.7</v>
      </c>
      <c r="D31" s="11">
        <f>D33+D39+D43+D46+D52+D55+D59+D61+D63</f>
        <v>557674.7000000001</v>
      </c>
      <c r="E31" s="11">
        <f>E33+E39+E43+E46+E52+E55+E61+E63+E59</f>
        <v>376332.3</v>
      </c>
      <c r="F31" s="35">
        <f>E31/D31</f>
        <v>0.6748240506517508</v>
      </c>
      <c r="G31" s="12">
        <f>E31/C31</f>
        <v>1.0983003924999788</v>
      </c>
      <c r="I31" s="30"/>
      <c r="J31" s="31"/>
      <c r="K31" s="19"/>
      <c r="L31" s="19"/>
      <c r="M31" s="19"/>
      <c r="N31" s="20"/>
      <c r="O31" s="21"/>
    </row>
    <row r="32" spans="1:15" ht="15">
      <c r="A32" s="85" t="s">
        <v>3</v>
      </c>
      <c r="B32" s="43"/>
      <c r="C32" s="44"/>
      <c r="D32" s="44"/>
      <c r="E32" s="44"/>
      <c r="F32" s="35"/>
      <c r="G32" s="13"/>
      <c r="I32" s="30"/>
      <c r="J32" s="31"/>
      <c r="K32" s="19"/>
      <c r="L32" s="19"/>
      <c r="M32" s="19"/>
      <c r="N32" s="20"/>
      <c r="O32" s="21"/>
    </row>
    <row r="33" spans="1:15" ht="25.5">
      <c r="A33" s="9" t="s">
        <v>6</v>
      </c>
      <c r="B33" s="85" t="s">
        <v>34</v>
      </c>
      <c r="C33" s="86">
        <f>C34+C35+C37+C38</f>
        <v>29056</v>
      </c>
      <c r="D33" s="86">
        <f>D34+D35+D37+D38+D36</f>
        <v>38179</v>
      </c>
      <c r="E33" s="86">
        <f>E34+E35+E37+E38+E36</f>
        <v>26741.800000000003</v>
      </c>
      <c r="F33" s="36">
        <f aca="true" t="shared" si="2" ref="F33:F65">E33/D33</f>
        <v>0.7004321747557558</v>
      </c>
      <c r="G33" s="13">
        <f>E33/C33</f>
        <v>0.9203537995594715</v>
      </c>
      <c r="I33" s="26"/>
      <c r="J33" s="29"/>
      <c r="K33" s="23"/>
      <c r="L33" s="23"/>
      <c r="M33" s="23"/>
      <c r="N33" s="24"/>
      <c r="O33" s="25"/>
    </row>
    <row r="34" spans="1:15" ht="51">
      <c r="A34" s="9" t="s">
        <v>32</v>
      </c>
      <c r="B34" s="85" t="s">
        <v>35</v>
      </c>
      <c r="C34" s="86">
        <v>1111.7</v>
      </c>
      <c r="D34" s="86">
        <v>1450.3</v>
      </c>
      <c r="E34" s="86">
        <v>1074.2</v>
      </c>
      <c r="F34" s="36">
        <f t="shared" si="2"/>
        <v>0.7406743432393299</v>
      </c>
      <c r="G34" s="13">
        <f aca="true" t="shared" si="3" ref="G34:G64">E34/C34</f>
        <v>0.966267878024647</v>
      </c>
      <c r="I34" s="26"/>
      <c r="J34" s="29"/>
      <c r="K34" s="27"/>
      <c r="L34" s="23"/>
      <c r="M34" s="23"/>
      <c r="N34" s="24"/>
      <c r="O34" s="28"/>
    </row>
    <row r="35" spans="1:15" ht="80.25" customHeight="1">
      <c r="A35" s="9" t="s">
        <v>7</v>
      </c>
      <c r="B35" s="85" t="s">
        <v>36</v>
      </c>
      <c r="C35" s="14">
        <v>15790.3</v>
      </c>
      <c r="D35" s="14">
        <v>22822.5</v>
      </c>
      <c r="E35" s="14">
        <v>15261.2</v>
      </c>
      <c r="F35" s="36">
        <f t="shared" si="2"/>
        <v>0.6686909847737978</v>
      </c>
      <c r="G35" s="13">
        <f t="shared" si="3"/>
        <v>0.9664920869141183</v>
      </c>
      <c r="I35" s="26"/>
      <c r="J35" s="29"/>
      <c r="K35" s="23"/>
      <c r="L35" s="32"/>
      <c r="M35" s="23"/>
      <c r="N35" s="24"/>
      <c r="O35" s="25"/>
    </row>
    <row r="36" spans="1:15" ht="27" customHeight="1">
      <c r="A36" s="9" t="s">
        <v>164</v>
      </c>
      <c r="B36" s="85" t="s">
        <v>165</v>
      </c>
      <c r="C36" s="14"/>
      <c r="D36" s="14">
        <v>23.4</v>
      </c>
      <c r="E36" s="14">
        <v>23.4</v>
      </c>
      <c r="F36" s="36"/>
      <c r="G36" s="13"/>
      <c r="I36" s="26"/>
      <c r="J36" s="29"/>
      <c r="K36" s="23"/>
      <c r="L36" s="32"/>
      <c r="M36" s="23"/>
      <c r="N36" s="24"/>
      <c r="O36" s="25"/>
    </row>
    <row r="37" spans="1:15" ht="64.5" customHeight="1">
      <c r="A37" s="9" t="s">
        <v>8</v>
      </c>
      <c r="B37" s="85" t="s">
        <v>37</v>
      </c>
      <c r="C37" s="14">
        <v>5710</v>
      </c>
      <c r="D37" s="14">
        <v>7177.8</v>
      </c>
      <c r="E37" s="14">
        <v>5503.8</v>
      </c>
      <c r="F37" s="36">
        <f t="shared" si="2"/>
        <v>0.7667809077990471</v>
      </c>
      <c r="G37" s="13">
        <f t="shared" si="3"/>
        <v>0.9638879159369528</v>
      </c>
      <c r="I37" s="27"/>
      <c r="J37" s="29"/>
      <c r="K37" s="27"/>
      <c r="L37" s="27"/>
      <c r="M37" s="27"/>
      <c r="N37" s="24"/>
      <c r="O37" s="28"/>
    </row>
    <row r="38" spans="1:7" ht="25.5">
      <c r="A38" s="9" t="s">
        <v>9</v>
      </c>
      <c r="B38" s="85" t="s">
        <v>38</v>
      </c>
      <c r="C38" s="14">
        <v>6444</v>
      </c>
      <c r="D38" s="14">
        <v>6705</v>
      </c>
      <c r="E38" s="14">
        <v>4879.2</v>
      </c>
      <c r="F38" s="36">
        <f t="shared" si="2"/>
        <v>0.7276957494407159</v>
      </c>
      <c r="G38" s="13">
        <f t="shared" si="3"/>
        <v>0.757169459962756</v>
      </c>
    </row>
    <row r="39" spans="1:9" ht="28.5" customHeight="1">
      <c r="A39" s="9" t="s">
        <v>10</v>
      </c>
      <c r="B39" s="85" t="s">
        <v>39</v>
      </c>
      <c r="C39" s="86">
        <f>C40+C41+C42</f>
        <v>9393.6</v>
      </c>
      <c r="D39" s="86">
        <f>D41+D42+D40</f>
        <v>32848.4</v>
      </c>
      <c r="E39" s="86">
        <f>E41+E42</f>
        <v>30421.5</v>
      </c>
      <c r="F39" s="36">
        <f t="shared" si="2"/>
        <v>0.9261181670948965</v>
      </c>
      <c r="G39" s="13" t="s">
        <v>143</v>
      </c>
      <c r="I39" s="57"/>
    </row>
    <row r="40" spans="1:9" ht="28.5" customHeight="1">
      <c r="A40" s="9" t="s">
        <v>135</v>
      </c>
      <c r="B40" s="85" t="s">
        <v>136</v>
      </c>
      <c r="C40" s="86"/>
      <c r="D40" s="86">
        <v>47.5</v>
      </c>
      <c r="E40" s="86"/>
      <c r="F40" s="36">
        <f t="shared" si="2"/>
        <v>0</v>
      </c>
      <c r="G40" s="13"/>
      <c r="I40" s="57"/>
    </row>
    <row r="41" spans="1:7" ht="25.5">
      <c r="A41" s="9" t="s">
        <v>11</v>
      </c>
      <c r="B41" s="85" t="s">
        <v>40</v>
      </c>
      <c r="C41" s="14">
        <v>8687.9</v>
      </c>
      <c r="D41" s="14">
        <v>32644.9</v>
      </c>
      <c r="E41" s="14">
        <v>30305.5</v>
      </c>
      <c r="F41" s="36">
        <f t="shared" si="2"/>
        <v>0.9283379639698697</v>
      </c>
      <c r="G41" s="13" t="s">
        <v>143</v>
      </c>
    </row>
    <row r="42" spans="1:7" ht="25.5">
      <c r="A42" s="9" t="s">
        <v>33</v>
      </c>
      <c r="B42" s="85" t="s">
        <v>41</v>
      </c>
      <c r="C42" s="14">
        <v>705.7</v>
      </c>
      <c r="D42" s="14">
        <v>156</v>
      </c>
      <c r="E42" s="14">
        <v>116</v>
      </c>
      <c r="F42" s="36">
        <f t="shared" si="2"/>
        <v>0.7435897435897436</v>
      </c>
      <c r="G42" s="13"/>
    </row>
    <row r="43" spans="1:7" ht="25.5">
      <c r="A43" s="9" t="s">
        <v>12</v>
      </c>
      <c r="B43" s="85" t="s">
        <v>42</v>
      </c>
      <c r="C43" s="86">
        <f>C44+C45</f>
        <v>13869.5</v>
      </c>
      <c r="D43" s="86">
        <f>D44+D45</f>
        <v>19984.8</v>
      </c>
      <c r="E43" s="86">
        <f>E44+E45</f>
        <v>11860.2</v>
      </c>
      <c r="F43" s="36">
        <f t="shared" si="2"/>
        <v>0.5934610303830912</v>
      </c>
      <c r="G43" s="13">
        <f t="shared" si="3"/>
        <v>0.8551281589098382</v>
      </c>
    </row>
    <row r="44" spans="1:7" ht="24" customHeight="1">
      <c r="A44" s="9" t="s">
        <v>13</v>
      </c>
      <c r="B44" s="85" t="s">
        <v>43</v>
      </c>
      <c r="C44" s="14">
        <v>1070</v>
      </c>
      <c r="D44" s="14"/>
      <c r="E44" s="14"/>
      <c r="F44" s="36"/>
      <c r="G44" s="13">
        <f t="shared" si="3"/>
        <v>0</v>
      </c>
    </row>
    <row r="45" spans="1:7" ht="38.25">
      <c r="A45" s="9" t="s">
        <v>14</v>
      </c>
      <c r="B45" s="85" t="s">
        <v>44</v>
      </c>
      <c r="C45" s="14">
        <v>12799.5</v>
      </c>
      <c r="D45" s="14">
        <v>19984.8</v>
      </c>
      <c r="E45" s="14">
        <v>11860.2</v>
      </c>
      <c r="F45" s="36">
        <f t="shared" si="2"/>
        <v>0.5934610303830912</v>
      </c>
      <c r="G45" s="13">
        <f t="shared" si="3"/>
        <v>0.9266143208719091</v>
      </c>
    </row>
    <row r="46" spans="1:7" ht="26.25" customHeight="1">
      <c r="A46" s="9" t="s">
        <v>15</v>
      </c>
      <c r="B46" s="85" t="s">
        <v>45</v>
      </c>
      <c r="C46" s="86">
        <f>C47+C48+C49+C50+C51</f>
        <v>266009.4</v>
      </c>
      <c r="D46" s="86">
        <f>D47+D48+D49+D50+D51</f>
        <v>421217.20000000007</v>
      </c>
      <c r="E46" s="86">
        <f>E47+E48+E49+E50+E51</f>
        <v>279068.5</v>
      </c>
      <c r="F46" s="36">
        <f t="shared" si="2"/>
        <v>0.6625287381426969</v>
      </c>
      <c r="G46" s="13">
        <f t="shared" si="3"/>
        <v>1.0490926260500568</v>
      </c>
    </row>
    <row r="47" spans="1:7" ht="24" customHeight="1">
      <c r="A47" s="9" t="s">
        <v>16</v>
      </c>
      <c r="B47" s="85" t="s">
        <v>46</v>
      </c>
      <c r="C47" s="14">
        <v>69961.2</v>
      </c>
      <c r="D47" s="14">
        <v>92026.4</v>
      </c>
      <c r="E47" s="14">
        <v>64771.9</v>
      </c>
      <c r="F47" s="36">
        <f t="shared" si="2"/>
        <v>0.7038404197056497</v>
      </c>
      <c r="G47" s="13">
        <f t="shared" si="3"/>
        <v>0.9258260292848036</v>
      </c>
    </row>
    <row r="48" spans="1:7" ht="27" customHeight="1">
      <c r="A48" s="9" t="s">
        <v>17</v>
      </c>
      <c r="B48" s="85" t="s">
        <v>47</v>
      </c>
      <c r="C48" s="14">
        <v>171511.4</v>
      </c>
      <c r="D48" s="14">
        <v>275018</v>
      </c>
      <c r="E48" s="14">
        <v>180246.8</v>
      </c>
      <c r="F48" s="36">
        <f t="shared" si="2"/>
        <v>0.6554000101811517</v>
      </c>
      <c r="G48" s="13">
        <f t="shared" si="3"/>
        <v>1.0509318914078014</v>
      </c>
    </row>
    <row r="49" spans="1:7" ht="25.5" customHeight="1">
      <c r="A49" s="9" t="s">
        <v>112</v>
      </c>
      <c r="B49" s="85" t="s">
        <v>113</v>
      </c>
      <c r="C49" s="14">
        <v>14145.2</v>
      </c>
      <c r="D49" s="14">
        <v>37230.4</v>
      </c>
      <c r="E49" s="14">
        <v>22295.1</v>
      </c>
      <c r="F49" s="36">
        <f t="shared" si="2"/>
        <v>0.5988412695001933</v>
      </c>
      <c r="G49" s="13">
        <f t="shared" si="3"/>
        <v>1.5761601108503236</v>
      </c>
    </row>
    <row r="50" spans="1:7" ht="25.5">
      <c r="A50" s="9" t="s">
        <v>18</v>
      </c>
      <c r="B50" s="85" t="s">
        <v>48</v>
      </c>
      <c r="C50" s="14">
        <v>3522.7</v>
      </c>
      <c r="D50" s="14">
        <v>5828.5</v>
      </c>
      <c r="E50" s="14">
        <v>3913.2</v>
      </c>
      <c r="F50" s="36">
        <f t="shared" si="2"/>
        <v>0.6713905807669212</v>
      </c>
      <c r="G50" s="13">
        <f t="shared" si="3"/>
        <v>1.1108524711159053</v>
      </c>
    </row>
    <row r="51" spans="1:13" ht="25.5">
      <c r="A51" s="9" t="s">
        <v>19</v>
      </c>
      <c r="B51" s="85" t="s">
        <v>49</v>
      </c>
      <c r="C51" s="14">
        <v>6868.9</v>
      </c>
      <c r="D51" s="14">
        <v>11113.9</v>
      </c>
      <c r="E51" s="14">
        <v>7841.5</v>
      </c>
      <c r="F51" s="36">
        <f t="shared" si="2"/>
        <v>0.7055579049658536</v>
      </c>
      <c r="G51" s="13">
        <f t="shared" si="3"/>
        <v>1.1415947240460627</v>
      </c>
      <c r="M51" s="70"/>
    </row>
    <row r="52" spans="1:7" ht="25.5">
      <c r="A52" s="9" t="s">
        <v>20</v>
      </c>
      <c r="B52" s="85" t="s">
        <v>50</v>
      </c>
      <c r="C52" s="86">
        <f>C53+C54</f>
        <v>10739.900000000001</v>
      </c>
      <c r="D52" s="86">
        <f>D53+D54</f>
        <v>22259.600000000002</v>
      </c>
      <c r="E52" s="86">
        <f>E53+E54</f>
        <v>12214.400000000001</v>
      </c>
      <c r="F52" s="36">
        <f t="shared" si="2"/>
        <v>0.5487250444751928</v>
      </c>
      <c r="G52" s="13">
        <f t="shared" si="3"/>
        <v>1.1372917811152803</v>
      </c>
    </row>
    <row r="53" spans="1:7" ht="25.5" customHeight="1">
      <c r="A53" s="9" t="s">
        <v>21</v>
      </c>
      <c r="B53" s="85" t="s">
        <v>51</v>
      </c>
      <c r="C53" s="14">
        <v>8829.7</v>
      </c>
      <c r="D53" s="14">
        <v>19571.9</v>
      </c>
      <c r="E53" s="14">
        <v>10386.7</v>
      </c>
      <c r="F53" s="36">
        <f t="shared" si="2"/>
        <v>0.530694516117495</v>
      </c>
      <c r="G53" s="13">
        <f t="shared" si="3"/>
        <v>1.1763366818804715</v>
      </c>
    </row>
    <row r="54" spans="1:7" ht="25.5">
      <c r="A54" s="9" t="s">
        <v>22</v>
      </c>
      <c r="B54" s="85" t="s">
        <v>52</v>
      </c>
      <c r="C54" s="14">
        <v>1910.2</v>
      </c>
      <c r="D54" s="14">
        <v>2687.7</v>
      </c>
      <c r="E54" s="14">
        <v>1827.7</v>
      </c>
      <c r="F54" s="36">
        <f t="shared" si="2"/>
        <v>0.6800238121814192</v>
      </c>
      <c r="G54" s="13">
        <f t="shared" si="3"/>
        <v>0.956810805151293</v>
      </c>
    </row>
    <row r="55" spans="1:7" ht="27" customHeight="1">
      <c r="A55" s="9" t="s">
        <v>23</v>
      </c>
      <c r="B55" s="85" t="s">
        <v>53</v>
      </c>
      <c r="C55" s="86">
        <f>C56+C57+C58</f>
        <v>10045.8</v>
      </c>
      <c r="D55" s="86">
        <f>D56+D57+D58</f>
        <v>14145.599999999999</v>
      </c>
      <c r="E55" s="40">
        <f>E56+E57+E58</f>
        <v>7567.8</v>
      </c>
      <c r="F55" s="36">
        <f t="shared" si="2"/>
        <v>0.534993213437394</v>
      </c>
      <c r="G55" s="13">
        <f t="shared" si="3"/>
        <v>0.7533297497461626</v>
      </c>
    </row>
    <row r="56" spans="1:7" ht="27" customHeight="1">
      <c r="A56" s="9" t="s">
        <v>24</v>
      </c>
      <c r="B56" s="85" t="s">
        <v>54</v>
      </c>
      <c r="C56" s="14">
        <v>3255.6</v>
      </c>
      <c r="D56" s="14">
        <v>1686</v>
      </c>
      <c r="E56" s="14">
        <v>1165.3</v>
      </c>
      <c r="F56" s="36">
        <f t="shared" si="2"/>
        <v>0.6911625148279952</v>
      </c>
      <c r="G56" s="13">
        <f t="shared" si="3"/>
        <v>0.35793709300896914</v>
      </c>
    </row>
    <row r="57" spans="1:7" ht="25.5">
      <c r="A57" s="9" t="s">
        <v>25</v>
      </c>
      <c r="B57" s="85" t="s">
        <v>55</v>
      </c>
      <c r="C57" s="14">
        <v>3015.7</v>
      </c>
      <c r="D57" s="14">
        <v>7053.4</v>
      </c>
      <c r="E57" s="14">
        <v>3475</v>
      </c>
      <c r="F57" s="36">
        <f t="shared" si="2"/>
        <v>0.49267020160489977</v>
      </c>
      <c r="G57" s="13">
        <f t="shared" si="3"/>
        <v>1.1523029479059588</v>
      </c>
    </row>
    <row r="58" spans="1:7" ht="26.25" customHeight="1">
      <c r="A58" s="9" t="s">
        <v>26</v>
      </c>
      <c r="B58" s="85" t="s">
        <v>56</v>
      </c>
      <c r="C58" s="14">
        <v>3774.5</v>
      </c>
      <c r="D58" s="14">
        <v>5406.2</v>
      </c>
      <c r="E58" s="14">
        <v>2927.5</v>
      </c>
      <c r="F58" s="36">
        <f t="shared" si="2"/>
        <v>0.5415078983389442</v>
      </c>
      <c r="G58" s="13">
        <f t="shared" si="3"/>
        <v>0.7755994171413432</v>
      </c>
    </row>
    <row r="59" spans="1:7" ht="26.25" customHeight="1">
      <c r="A59" s="9" t="s">
        <v>148</v>
      </c>
      <c r="B59" s="85" t="s">
        <v>150</v>
      </c>
      <c r="C59" s="14"/>
      <c r="D59" s="14">
        <f>D60</f>
        <v>357.1</v>
      </c>
      <c r="E59" s="14">
        <f>E60</f>
        <v>357.1</v>
      </c>
      <c r="F59" s="36">
        <f t="shared" si="2"/>
        <v>1</v>
      </c>
      <c r="G59" s="13"/>
    </row>
    <row r="60" spans="1:7" ht="26.25" customHeight="1">
      <c r="A60" s="9" t="s">
        <v>149</v>
      </c>
      <c r="B60" s="85" t="s">
        <v>151</v>
      </c>
      <c r="C60" s="80"/>
      <c r="D60" s="14">
        <v>357.1</v>
      </c>
      <c r="E60" s="14">
        <v>357.1</v>
      </c>
      <c r="F60" s="36">
        <f t="shared" si="2"/>
        <v>1</v>
      </c>
      <c r="G60" s="13"/>
    </row>
    <row r="61" spans="1:7" ht="29.25" customHeight="1">
      <c r="A61" s="9" t="s">
        <v>27</v>
      </c>
      <c r="B61" s="85" t="s">
        <v>57</v>
      </c>
      <c r="C61" s="14">
        <v>6.9</v>
      </c>
      <c r="D61" s="14">
        <f>D62</f>
        <v>10.4</v>
      </c>
      <c r="E61" s="14">
        <f>E62</f>
        <v>0</v>
      </c>
      <c r="F61" s="36">
        <f t="shared" si="2"/>
        <v>0</v>
      </c>
      <c r="G61" s="13">
        <f t="shared" si="3"/>
        <v>0</v>
      </c>
    </row>
    <row r="62" spans="1:7" ht="29.25" customHeight="1">
      <c r="A62" s="9" t="s">
        <v>28</v>
      </c>
      <c r="B62" s="85" t="s">
        <v>58</v>
      </c>
      <c r="C62" s="14">
        <v>6.9</v>
      </c>
      <c r="D62" s="14">
        <v>10.4</v>
      </c>
      <c r="E62" s="14"/>
      <c r="F62" s="36">
        <f t="shared" si="2"/>
        <v>0</v>
      </c>
      <c r="G62" s="13">
        <f t="shared" si="3"/>
        <v>0</v>
      </c>
    </row>
    <row r="63" spans="1:7" ht="51">
      <c r="A63" s="9" t="s">
        <v>29</v>
      </c>
      <c r="B63" s="85" t="s">
        <v>59</v>
      </c>
      <c r="C63" s="86">
        <v>3528.6</v>
      </c>
      <c r="D63" s="86">
        <f>D64+D65</f>
        <v>8672.6</v>
      </c>
      <c r="E63" s="86">
        <f>E64+E65</f>
        <v>8101</v>
      </c>
      <c r="F63" s="36">
        <f t="shared" si="2"/>
        <v>0.9340912759726033</v>
      </c>
      <c r="G63" s="13" t="s">
        <v>152</v>
      </c>
    </row>
    <row r="64" spans="1:7" ht="55.5" customHeight="1">
      <c r="A64" s="9" t="s">
        <v>30</v>
      </c>
      <c r="B64" s="85" t="s">
        <v>60</v>
      </c>
      <c r="C64" s="14">
        <v>3528.6</v>
      </c>
      <c r="D64" s="14">
        <v>3426.8</v>
      </c>
      <c r="E64" s="14">
        <v>2905.2</v>
      </c>
      <c r="F64" s="36">
        <f t="shared" si="2"/>
        <v>0.8477880238123029</v>
      </c>
      <c r="G64" s="13">
        <f t="shared" si="3"/>
        <v>0.8233293657541234</v>
      </c>
    </row>
    <row r="65" spans="1:7" ht="55.5" customHeight="1">
      <c r="A65" s="9" t="s">
        <v>166</v>
      </c>
      <c r="B65" s="85" t="s">
        <v>167</v>
      </c>
      <c r="C65" s="14"/>
      <c r="D65" s="14">
        <v>5245.8</v>
      </c>
      <c r="E65" s="14">
        <v>5195.8</v>
      </c>
      <c r="F65" s="89">
        <f t="shared" si="2"/>
        <v>0.9904685653284533</v>
      </c>
      <c r="G65" s="13"/>
    </row>
    <row r="66" spans="1:8" ht="15">
      <c r="A66" s="106" t="s">
        <v>31</v>
      </c>
      <c r="B66" s="108"/>
      <c r="C66" s="109">
        <f>C6-C31</f>
        <v>12484.200000000012</v>
      </c>
      <c r="D66" s="109">
        <f>D6-D31</f>
        <v>-15073.600000000093</v>
      </c>
      <c r="E66" s="109">
        <f>E6-E31</f>
        <v>1342.4000000000233</v>
      </c>
      <c r="F66" s="37"/>
      <c r="G66" s="111"/>
      <c r="H66" s="56"/>
    </row>
    <row r="67" spans="1:7" ht="15">
      <c r="A67" s="107"/>
      <c r="B67" s="106"/>
      <c r="C67" s="110"/>
      <c r="D67" s="110"/>
      <c r="E67" s="110"/>
      <c r="F67" s="38"/>
      <c r="G67" s="112"/>
    </row>
    <row r="68" spans="1:7" ht="15">
      <c r="A68" s="2" t="s">
        <v>67</v>
      </c>
      <c r="B68" s="2"/>
      <c r="C68" s="78">
        <f>C70</f>
        <v>-12484.199999999953</v>
      </c>
      <c r="D68" s="11">
        <f>D70</f>
        <v>15073.599999999977</v>
      </c>
      <c r="E68" s="11">
        <f>E70</f>
        <v>-1342.399999999965</v>
      </c>
      <c r="F68" s="15"/>
      <c r="G68" s="16"/>
    </row>
    <row r="69" spans="1:7" ht="15">
      <c r="A69" s="85" t="s">
        <v>3</v>
      </c>
      <c r="B69" s="85"/>
      <c r="C69" s="80"/>
      <c r="D69" s="14"/>
      <c r="E69" s="14"/>
      <c r="F69" s="14"/>
      <c r="G69" s="17"/>
    </row>
    <row r="70" spans="1:7" ht="39" customHeight="1">
      <c r="A70" s="10" t="s">
        <v>68</v>
      </c>
      <c r="B70" s="10" t="s">
        <v>75</v>
      </c>
      <c r="C70" s="81">
        <f>C71+C76+C73</f>
        <v>-12484.199999999953</v>
      </c>
      <c r="D70" s="69">
        <f>D71+D76</f>
        <v>15073.599999999977</v>
      </c>
      <c r="E70" s="69">
        <f>E71+E76+E73</f>
        <v>-1342.399999999965</v>
      </c>
      <c r="F70" s="14"/>
      <c r="G70" s="17"/>
    </row>
    <row r="71" spans="1:7" ht="39" customHeight="1">
      <c r="A71" s="9" t="s">
        <v>69</v>
      </c>
      <c r="B71" s="9" t="s">
        <v>76</v>
      </c>
      <c r="C71" s="79">
        <f>C72</f>
        <v>0</v>
      </c>
      <c r="D71" s="86">
        <f>D72</f>
        <v>0</v>
      </c>
      <c r="E71" s="86">
        <f>E72</f>
        <v>0</v>
      </c>
      <c r="F71" s="14"/>
      <c r="G71" s="17"/>
    </row>
    <row r="72" spans="1:7" ht="91.5" customHeight="1">
      <c r="A72" s="9" t="s">
        <v>70</v>
      </c>
      <c r="B72" s="9" t="s">
        <v>74</v>
      </c>
      <c r="C72" s="80"/>
      <c r="D72" s="14"/>
      <c r="E72" s="14"/>
      <c r="F72" s="14"/>
      <c r="G72" s="17"/>
    </row>
    <row r="73" spans="1:7" ht="38.25" customHeight="1">
      <c r="A73" s="9" t="s">
        <v>126</v>
      </c>
      <c r="B73" s="9" t="s">
        <v>127</v>
      </c>
      <c r="C73" s="86">
        <f>C74+C75</f>
        <v>-4000</v>
      </c>
      <c r="D73" s="86">
        <f>D74+D75</f>
        <v>0</v>
      </c>
      <c r="E73" s="86">
        <f>E74+E75</f>
        <v>-2000</v>
      </c>
      <c r="F73" s="14"/>
      <c r="G73" s="17"/>
    </row>
    <row r="74" spans="1:7" ht="84" customHeight="1">
      <c r="A74" s="9" t="s">
        <v>124</v>
      </c>
      <c r="B74" s="9" t="s">
        <v>128</v>
      </c>
      <c r="C74" s="86">
        <v>-4000</v>
      </c>
      <c r="D74" s="86">
        <v>-4000</v>
      </c>
      <c r="E74" s="86">
        <v>-2000</v>
      </c>
      <c r="F74" s="14"/>
      <c r="G74" s="17"/>
    </row>
    <row r="75" spans="1:7" ht="81" customHeight="1">
      <c r="A75" s="9" t="s">
        <v>125</v>
      </c>
      <c r="B75" s="9" t="s">
        <v>129</v>
      </c>
      <c r="C75" s="86"/>
      <c r="D75" s="86">
        <v>4000</v>
      </c>
      <c r="E75" s="86"/>
      <c r="F75" s="14"/>
      <c r="G75" s="17"/>
    </row>
    <row r="76" spans="1:7" ht="28.5" customHeight="1">
      <c r="A76" s="9" t="s">
        <v>71</v>
      </c>
      <c r="B76" s="9" t="s">
        <v>77</v>
      </c>
      <c r="C76" s="86">
        <f>C77+C78</f>
        <v>-8484.199999999953</v>
      </c>
      <c r="D76" s="86">
        <f>D77+D78</f>
        <v>15073.599999999977</v>
      </c>
      <c r="E76" s="86">
        <f>E77+E78</f>
        <v>657.6000000000349</v>
      </c>
      <c r="F76" s="14"/>
      <c r="G76" s="17"/>
    </row>
    <row r="77" spans="1:7" ht="38.25">
      <c r="A77" s="9" t="s">
        <v>72</v>
      </c>
      <c r="B77" s="9" t="s">
        <v>78</v>
      </c>
      <c r="C77" s="14">
        <v>-366925.1</v>
      </c>
      <c r="D77" s="14">
        <v>-546601.1</v>
      </c>
      <c r="E77" s="14">
        <v>-378280.1</v>
      </c>
      <c r="F77" s="14"/>
      <c r="G77" s="17"/>
    </row>
    <row r="78" spans="1:7" ht="38.25">
      <c r="A78" s="9" t="s">
        <v>73</v>
      </c>
      <c r="B78" s="9" t="s">
        <v>79</v>
      </c>
      <c r="C78" s="14">
        <v>358440.9</v>
      </c>
      <c r="D78" s="14">
        <v>561674.7</v>
      </c>
      <c r="E78" s="14">
        <v>378937.7</v>
      </c>
      <c r="F78" s="14"/>
      <c r="G78" s="17"/>
    </row>
    <row r="80" spans="1:6" ht="15.75">
      <c r="A80" s="96" t="s">
        <v>61</v>
      </c>
      <c r="B80" s="96"/>
      <c r="C80" s="96"/>
      <c r="D80" s="96"/>
      <c r="E80" s="96"/>
      <c r="F80" s="87"/>
    </row>
    <row r="81" spans="1:7" ht="48" customHeight="1">
      <c r="A81" s="101" t="s">
        <v>62</v>
      </c>
      <c r="B81" s="101"/>
      <c r="C81" s="101"/>
      <c r="D81" s="101"/>
      <c r="E81" s="101"/>
      <c r="F81" s="101"/>
      <c r="G81" s="101"/>
    </row>
    <row r="82" spans="1:3" ht="15.75">
      <c r="A82" s="6"/>
      <c r="B82" s="96" t="s">
        <v>157</v>
      </c>
      <c r="C82" s="96"/>
    </row>
    <row r="83" spans="1:2" ht="15.75">
      <c r="A83" s="6"/>
      <c r="B83"/>
    </row>
    <row r="84" spans="1:7" ht="15.75" customHeight="1">
      <c r="A84" s="102" t="s">
        <v>63</v>
      </c>
      <c r="B84" s="102" t="s">
        <v>64</v>
      </c>
      <c r="C84" s="113" t="s">
        <v>158</v>
      </c>
      <c r="D84" s="103" t="s">
        <v>159</v>
      </c>
      <c r="E84" s="103" t="s">
        <v>160</v>
      </c>
      <c r="F84" s="103" t="s">
        <v>103</v>
      </c>
      <c r="G84" s="103" t="s">
        <v>142</v>
      </c>
    </row>
    <row r="85" spans="1:7" ht="57" customHeight="1">
      <c r="A85" s="102"/>
      <c r="B85" s="102"/>
      <c r="C85" s="114"/>
      <c r="D85" s="104"/>
      <c r="E85" s="104"/>
      <c r="F85" s="104"/>
      <c r="G85" s="104"/>
    </row>
    <row r="86" spans="1:7" ht="27.75" customHeight="1">
      <c r="A86" s="9" t="s">
        <v>65</v>
      </c>
      <c r="B86" s="50">
        <v>76</v>
      </c>
      <c r="C86" s="86">
        <v>14686</v>
      </c>
      <c r="D86" s="86">
        <v>22680.1</v>
      </c>
      <c r="E86" s="86">
        <v>16114.2</v>
      </c>
      <c r="F86" s="36">
        <f>E86/D86</f>
        <v>0.7104995127887443</v>
      </c>
      <c r="G86" s="39">
        <f>E86/C86</f>
        <v>1.0972490807571837</v>
      </c>
    </row>
    <row r="87" spans="1:7" ht="25.5">
      <c r="A87" s="9" t="s">
        <v>66</v>
      </c>
      <c r="B87" s="50">
        <v>1062.34</v>
      </c>
      <c r="C87" s="86">
        <v>171475.3</v>
      </c>
      <c r="D87" s="86">
        <v>277626.7</v>
      </c>
      <c r="E87" s="86">
        <v>198098.9</v>
      </c>
      <c r="F87" s="36">
        <f>E87/D87</f>
        <v>0.7135441223772785</v>
      </c>
      <c r="G87" s="39">
        <f>E87/C87</f>
        <v>1.1552620114966996</v>
      </c>
    </row>
    <row r="88" spans="1:7" ht="15">
      <c r="A88" s="51"/>
      <c r="B88" s="52"/>
      <c r="C88" s="82"/>
      <c r="D88" s="53"/>
      <c r="E88" s="53"/>
      <c r="F88" s="54"/>
      <c r="G88" s="55"/>
    </row>
    <row r="89" spans="1:7" ht="96.75" customHeight="1">
      <c r="A89" s="98" t="s">
        <v>161</v>
      </c>
      <c r="B89" s="98"/>
      <c r="C89" s="98"/>
      <c r="D89" s="98"/>
      <c r="E89" s="98"/>
      <c r="F89" s="98"/>
      <c r="G89" s="98"/>
    </row>
    <row r="90" spans="1:7" ht="63.75">
      <c r="A90" s="99" t="s">
        <v>114</v>
      </c>
      <c r="B90" s="100"/>
      <c r="C90" s="73" t="s">
        <v>162</v>
      </c>
      <c r="D90" s="2" t="s">
        <v>163</v>
      </c>
      <c r="E90" s="2" t="s">
        <v>160</v>
      </c>
      <c r="F90" s="2" t="s">
        <v>80</v>
      </c>
      <c r="G90" s="2" t="s">
        <v>142</v>
      </c>
    </row>
    <row r="91" spans="1:7" ht="27.75" customHeight="1">
      <c r="A91" s="90" t="s">
        <v>115</v>
      </c>
      <c r="B91" s="91"/>
      <c r="C91" s="86">
        <v>241873.3</v>
      </c>
      <c r="D91" s="86">
        <v>396983.4</v>
      </c>
      <c r="E91" s="86">
        <v>263564.7</v>
      </c>
      <c r="F91" s="36">
        <f aca="true" t="shared" si="4" ref="F91:F106">E91/D91</f>
        <v>0.6639186928219165</v>
      </c>
      <c r="G91" s="13">
        <f>E91/C91</f>
        <v>1.0896808370332733</v>
      </c>
    </row>
    <row r="92" spans="1:7" ht="30" customHeight="1">
      <c r="A92" s="97" t="s">
        <v>123</v>
      </c>
      <c r="B92" s="97"/>
      <c r="C92" s="86">
        <v>14856.2</v>
      </c>
      <c r="D92" s="86">
        <v>26999.6</v>
      </c>
      <c r="E92" s="86">
        <v>15973.4</v>
      </c>
      <c r="F92" s="36">
        <f t="shared" si="4"/>
        <v>0.5916161720914385</v>
      </c>
      <c r="G92" s="13">
        <f>E92/C92</f>
        <v>1.075200926212625</v>
      </c>
    </row>
    <row r="93" spans="1:7" ht="43.5" customHeight="1">
      <c r="A93" s="97" t="s">
        <v>116</v>
      </c>
      <c r="B93" s="97"/>
      <c r="C93" s="86"/>
      <c r="D93" s="86">
        <v>310.5</v>
      </c>
      <c r="E93" s="86">
        <v>310.5</v>
      </c>
      <c r="F93" s="36">
        <f t="shared" si="4"/>
        <v>1</v>
      </c>
      <c r="G93" s="13"/>
    </row>
    <row r="94" spans="1:7" ht="39.75" customHeight="1">
      <c r="A94" s="97" t="s">
        <v>117</v>
      </c>
      <c r="B94" s="97"/>
      <c r="C94" s="86">
        <v>950</v>
      </c>
      <c r="D94" s="86">
        <v>10172</v>
      </c>
      <c r="E94" s="86">
        <v>8759.2</v>
      </c>
      <c r="F94" s="36">
        <f t="shared" si="4"/>
        <v>0.8611089264648054</v>
      </c>
      <c r="G94" s="13" t="s">
        <v>168</v>
      </c>
    </row>
    <row r="95" spans="1:7" ht="43.5" customHeight="1">
      <c r="A95" s="97" t="s">
        <v>118</v>
      </c>
      <c r="B95" s="97"/>
      <c r="C95" s="86">
        <v>424.7</v>
      </c>
      <c r="D95" s="86">
        <v>2483.7</v>
      </c>
      <c r="E95" s="86">
        <v>1788.8</v>
      </c>
      <c r="F95" s="36">
        <f t="shared" si="4"/>
        <v>0.7202158070620446</v>
      </c>
      <c r="G95" s="13" t="s">
        <v>140</v>
      </c>
    </row>
    <row r="96" spans="1:7" ht="37.5" customHeight="1">
      <c r="A96" s="97" t="s">
        <v>120</v>
      </c>
      <c r="B96" s="97"/>
      <c r="C96" s="86">
        <v>172.8</v>
      </c>
      <c r="D96" s="86">
        <v>120</v>
      </c>
      <c r="E96" s="86">
        <v>26.8</v>
      </c>
      <c r="F96" s="36">
        <f t="shared" si="4"/>
        <v>0.22333333333333333</v>
      </c>
      <c r="G96" s="13">
        <f>E96/C96</f>
        <v>0.1550925925925926</v>
      </c>
    </row>
    <row r="97" spans="1:7" ht="44.25" customHeight="1">
      <c r="A97" s="97" t="s">
        <v>119</v>
      </c>
      <c r="B97" s="97"/>
      <c r="C97" s="86"/>
      <c r="D97" s="86">
        <v>45</v>
      </c>
      <c r="E97" s="86"/>
      <c r="F97" s="36">
        <f t="shared" si="4"/>
        <v>0</v>
      </c>
      <c r="G97" s="13"/>
    </row>
    <row r="98" spans="1:7" ht="55.5" customHeight="1">
      <c r="A98" s="97" t="s">
        <v>144</v>
      </c>
      <c r="B98" s="97"/>
      <c r="C98" s="86"/>
      <c r="D98" s="86">
        <v>13622</v>
      </c>
      <c r="E98" s="86">
        <v>13622</v>
      </c>
      <c r="F98" s="36">
        <f t="shared" si="4"/>
        <v>1</v>
      </c>
      <c r="G98" s="13"/>
    </row>
    <row r="99" spans="1:7" ht="52.5" customHeight="1">
      <c r="A99" s="97" t="s">
        <v>121</v>
      </c>
      <c r="B99" s="97"/>
      <c r="C99" s="86">
        <v>176.1</v>
      </c>
      <c r="D99" s="86">
        <v>1292.1</v>
      </c>
      <c r="E99" s="86">
        <v>610</v>
      </c>
      <c r="F99" s="36">
        <f t="shared" si="4"/>
        <v>0.47209968268709857</v>
      </c>
      <c r="G99" s="13" t="s">
        <v>143</v>
      </c>
    </row>
    <row r="100" spans="1:7" ht="38.25" customHeight="1" hidden="1">
      <c r="A100" s="90" t="s">
        <v>137</v>
      </c>
      <c r="B100" s="91"/>
      <c r="C100" s="79"/>
      <c r="D100" s="86"/>
      <c r="E100" s="86"/>
      <c r="F100" s="36" t="e">
        <f t="shared" si="4"/>
        <v>#DIV/0!</v>
      </c>
      <c r="G100" s="13"/>
    </row>
    <row r="101" spans="1:7" ht="45" customHeight="1">
      <c r="A101" s="92" t="s">
        <v>145</v>
      </c>
      <c r="B101" s="93"/>
      <c r="C101" s="79"/>
      <c r="D101" s="86">
        <v>10</v>
      </c>
      <c r="E101" s="86"/>
      <c r="F101" s="36">
        <f t="shared" si="4"/>
        <v>0</v>
      </c>
      <c r="G101" s="13"/>
    </row>
    <row r="102" spans="1:7" ht="42.75" customHeight="1">
      <c r="A102" s="92" t="s">
        <v>146</v>
      </c>
      <c r="B102" s="93"/>
      <c r="C102" s="79"/>
      <c r="D102" s="86">
        <v>50</v>
      </c>
      <c r="E102" s="86"/>
      <c r="F102" s="36">
        <f t="shared" si="4"/>
        <v>0</v>
      </c>
      <c r="G102" s="13"/>
    </row>
    <row r="103" spans="1:7" ht="65.25" customHeight="1">
      <c r="A103" s="90" t="s">
        <v>138</v>
      </c>
      <c r="B103" s="91"/>
      <c r="C103" s="79"/>
      <c r="D103" s="86">
        <v>20</v>
      </c>
      <c r="E103" s="86"/>
      <c r="F103" s="36">
        <f t="shared" si="4"/>
        <v>0</v>
      </c>
      <c r="G103" s="13"/>
    </row>
    <row r="104" spans="1:7" ht="54.75" customHeight="1" hidden="1">
      <c r="A104" s="90" t="s">
        <v>139</v>
      </c>
      <c r="B104" s="91"/>
      <c r="C104" s="79"/>
      <c r="D104" s="86"/>
      <c r="E104" s="86"/>
      <c r="F104" s="36" t="e">
        <f t="shared" si="4"/>
        <v>#DIV/0!</v>
      </c>
      <c r="G104" s="13"/>
    </row>
    <row r="105" spans="1:7" ht="42.75" customHeight="1">
      <c r="A105" s="90" t="s">
        <v>147</v>
      </c>
      <c r="B105" s="91"/>
      <c r="C105" s="79"/>
      <c r="D105" s="86">
        <v>20</v>
      </c>
      <c r="E105" s="86">
        <v>3.1</v>
      </c>
      <c r="F105" s="36">
        <f t="shared" si="4"/>
        <v>0.155</v>
      </c>
      <c r="G105" s="13"/>
    </row>
    <row r="106" spans="1:7" ht="15">
      <c r="A106" s="94" t="s">
        <v>122</v>
      </c>
      <c r="B106" s="95"/>
      <c r="C106" s="78">
        <f>SUM(C91:C105)</f>
        <v>258453.1</v>
      </c>
      <c r="D106" s="11">
        <f>SUM(D91:D105)</f>
        <v>452128.3</v>
      </c>
      <c r="E106" s="11">
        <f>SUM(E91:E105)</f>
        <v>304658.5</v>
      </c>
      <c r="F106" s="35">
        <f t="shared" si="4"/>
        <v>0.6738319631839016</v>
      </c>
      <c r="G106" s="12">
        <f>E106/C106</f>
        <v>1.1787767297045382</v>
      </c>
    </row>
    <row r="107" spans="1:3" ht="15.75">
      <c r="A107" s="6"/>
      <c r="B107"/>
      <c r="C107" s="83"/>
    </row>
    <row r="108" spans="1:5" ht="15.75">
      <c r="A108" s="7"/>
      <c r="B108"/>
      <c r="D108" s="96"/>
      <c r="E108" s="96"/>
    </row>
    <row r="109" ht="15">
      <c r="B109"/>
    </row>
    <row r="110" ht="15.75">
      <c r="F110" s="87"/>
    </row>
  </sheetData>
  <sheetProtection/>
  <mergeCells count="37">
    <mergeCell ref="D108:E108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G89"/>
    <mergeCell ref="A90:B90"/>
    <mergeCell ref="A91:B91"/>
    <mergeCell ref="A92:B92"/>
    <mergeCell ref="A93:B93"/>
    <mergeCell ref="A94:B94"/>
    <mergeCell ref="A80:E80"/>
    <mergeCell ref="A81:G81"/>
    <mergeCell ref="B82:C82"/>
    <mergeCell ref="A84:A85"/>
    <mergeCell ref="B84:B85"/>
    <mergeCell ref="C84:C85"/>
    <mergeCell ref="D84:D85"/>
    <mergeCell ref="E84:E85"/>
    <mergeCell ref="F84:F85"/>
    <mergeCell ref="G84:G85"/>
    <mergeCell ref="A2:G2"/>
    <mergeCell ref="A3:G3"/>
    <mergeCell ref="A66:A67"/>
    <mergeCell ref="B66:B67"/>
    <mergeCell ref="C66:C67"/>
    <mergeCell ref="D66:D67"/>
    <mergeCell ref="E66:E67"/>
    <mergeCell ref="G66:G67"/>
  </mergeCells>
  <printOptions/>
  <pageMargins left="0.7086614173228347" right="0.3937007874015748" top="0.35433070866141736" bottom="0.35433070866141736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Варварина</dc:creator>
  <cp:keywords/>
  <dc:description/>
  <cp:lastModifiedBy>varvarina</cp:lastModifiedBy>
  <cp:lastPrinted>2020-10-19T06:19:39Z</cp:lastPrinted>
  <dcterms:created xsi:type="dcterms:W3CDTF">2017-01-20T09:08:07Z</dcterms:created>
  <dcterms:modified xsi:type="dcterms:W3CDTF">2020-10-21T06:01:20Z</dcterms:modified>
  <cp:category/>
  <cp:version/>
  <cp:contentType/>
  <cp:contentStatus/>
</cp:coreProperties>
</file>