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820" activeTab="0"/>
  </bookViews>
  <sheets>
    <sheet name="3.18" sheetId="1" r:id="rId1"/>
  </sheets>
  <definedNames/>
  <calcPr fullCalcOnLoad="1"/>
</workbook>
</file>

<file path=xl/sharedStrings.xml><?xml version="1.0" encoding="utf-8"?>
<sst xmlns="http://schemas.openxmlformats.org/spreadsheetml/2006/main" count="198" uniqueCount="186">
  <si>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</si>
  <si>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</si>
  <si>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</si>
  <si>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</si>
  <si>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</si>
  <si>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</si>
  <si>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Расходы бюджета,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</si>
  <si>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</si>
  <si>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</si>
  <si>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</si>
  <si>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</si>
  <si>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</si>
  <si>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</si>
  <si>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</si>
  <si>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</si>
  <si>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</si>
  <si>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</si>
  <si>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</si>
  <si>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</si>
  <si>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</si>
  <si>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</si>
  <si>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</si>
  <si>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</si>
  <si>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</si>
  <si>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</si>
  <si>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</si>
  <si>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</si>
  <si>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</si>
  <si>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</si>
  <si>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</si>
  <si>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</si>
  <si>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</si>
  <si>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</si>
  <si>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</si>
  <si>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</si>
  <si>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</si>
  <si>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</si>
  <si>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</si>
  <si>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Сельское хозяйство и рыболовство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</si>
  <si>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</si>
  <si>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</si>
  <si>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</si>
  <si>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</si>
  <si>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000 0105 0000000000 000</t>
  </si>
  <si>
    <t>000 0106 0000000000 000</t>
  </si>
  <si>
    <t>000 0113 0000000000 000</t>
  </si>
  <si>
    <t>000 0400 0000000000 000</t>
  </si>
  <si>
    <t>000 0405 0000000000 000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</si>
  <si>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</si>
  <si>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</si>
  <si>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</si>
  <si>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</si>
  <si>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</si>
  <si>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</si>
  <si>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</si>
  <si>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</si>
  <si>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</si>
  <si>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</si>
  <si>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</si>
  <si>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</si>
  <si>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</si>
  <si>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</si>
  <si>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</si>
  <si>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</si>
  <si>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</si>
  <si>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000 1200 0000000000 000</t>
  </si>
  <si>
    <t>000 1201 0000000000 000</t>
  </si>
  <si>
    <t>000 1300 0000000000 000</t>
  </si>
  <si>
    <t>000 1301 0000000000 000</t>
  </si>
  <si>
    <t>000 1400 0000000000 000</t>
  </si>
  <si>
    <t>000 1401 0000000000 000</t>
  </si>
  <si>
    <t>000 1403 0000000000 000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</si>
  <si>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</si>
  <si>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</si>
  <si>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</si>
  <si>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</si>
  <si>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</si>
  <si>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</si>
  <si>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</si>
  <si>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</si>
  <si>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</si>
  <si>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</si>
  <si>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</si>
  <si>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</si>
  <si>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</si>
  <si>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</si>
  <si>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</si>
  <si>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</si>
  <si>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</si>
  <si>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000 01030100050000710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</si>
  <si>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</si>
  <si>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</si>
  <si>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</si>
  <si>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</si>
  <si>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</si>
  <si>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</si>
  <si>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Налоги на 
совокупный доход</t>
  </si>
  <si>
    <t>Единый налог на вмененный 
доход для отдельных видов
 деятельности</t>
  </si>
  <si>
    <t>Единый сельскохозяйственный 
налог</t>
  </si>
  <si>
    <t>Государственная 
пошлина</t>
  </si>
  <si>
    <t>Платежи при пользовании 
природными ресурсами</t>
  </si>
  <si>
    <t>Доходы от продажи материальных 
и нематериальных активов</t>
  </si>
  <si>
    <t>Штрафы, санкции,
возмещение ущерба</t>
  </si>
  <si>
    <t>202 00000 00 0000 000</t>
  </si>
  <si>
    <t>Субсидии бюджетам субъектов 
Российской Федерации и 
муниципальных образований</t>
  </si>
  <si>
    <t>Иные межбюджетные 
трансферты</t>
  </si>
  <si>
    <t xml:space="preserve">Возврат </t>
  </si>
  <si>
    <t>% исполнения плана текщего года</t>
  </si>
  <si>
    <t>Резервные фонды</t>
  </si>
  <si>
    <t>000 0111 0000000000 000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</si>
  <si>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</si>
  <si>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</si>
  <si>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</si>
  <si>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</si>
  <si>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</si>
  <si>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</si>
  <si>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>202 40000 00 0000 151</t>
  </si>
  <si>
    <t>219 00000 00 0000 151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</si>
  <si>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</si>
  <si>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</si>
  <si>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</si>
  <si>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% исполнения 2018 года к 2017 году</t>
  </si>
  <si>
    <t>Благоустройство</t>
  </si>
  <si>
    <t>000 0503 0000000000 000</t>
  </si>
  <si>
    <t>св. 2 раз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</si>
  <si>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</si>
  <si>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</si>
  <si>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</si>
  <si>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</si>
  <si>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Периодическая печать и издательства</t>
  </si>
  <si>
    <t>000 1202 0000000000 000</t>
  </si>
  <si>
    <t>св. 11 раз</t>
  </si>
  <si>
    <t>св. 9 раз</t>
  </si>
  <si>
    <t>Прочие неналоговые 
доходы</t>
  </si>
  <si>
    <t>Налоги на товары (работы, услуги), реализуемые на территории Российской Федерации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</si>
  <si>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</si>
  <si>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</si>
  <si>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Наименование муниципальной программы</t>
  </si>
  <si>
    <t>на 1 октября 2018 года</t>
  </si>
  <si>
    <t xml:space="preserve">Муниципальная программа  "Противодействие коррупции в Базарно-Карабулакском муниципальном районе" 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</si>
  <si>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</si>
  <si>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"Доступная среда"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</si>
  <si>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</si>
  <si>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</si>
  <si>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 xml:space="preserve">Муниципальная программа «Улучшение условий и охраны труда в Базарно-Карабулакском муниципальном районе» </t>
  </si>
  <si>
    <t xml:space="preserve"> Муниципальная программа "Профилактика терроризма и экстремизма в Базарно-Карабулакском муниципальном районе"</t>
  </si>
  <si>
    <t xml:space="preserve">Муниципальная программа «Развитие малого  и среднего предпринимательства в Базарно-Карабулакском муниципальном районе"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</si>
  <si>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</si>
  <si>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 xml:space="preserve">Муниципальная программа "Безопасный город" Базарно-Карабулакского района Саратовской области 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</si>
  <si>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</si>
  <si>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"Повышение безопасности дорожного движения в Базарно-Карабулакском муниципальном районе"</t>
  </si>
  <si>
    <t xml:space="preserve">Муниципальная программа "Инвентаризация земельных участков, для их бесплатного предоставления гражданам, имеющим трех или более детей на территории  Базарно-Карабулакского муниципального района" 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</si>
  <si>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Базарно-Карабулакского муниципального района "</t>
  </si>
  <si>
    <t xml:space="preserve"> Муниципальная программа «Капитальный ремонт, ремонт и содержание автомобильных дорог общего пользования местного значения в границах Базарно-Карабулакского муниципального района 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</si>
  <si>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</si>
  <si>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</si>
  <si>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</si>
  <si>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</si>
  <si>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Исполнено на 1 октября 2017 г</t>
  </si>
  <si>
    <t>Утвержденные бюджетные назначения на 1 октября 2018 г</t>
  </si>
  <si>
    <t>Исполнено на 1 октября 2018 г</t>
  </si>
  <si>
    <t xml:space="preserve">Сведения
об исполнении бюджета Базарно-Карабулакского муниципального района по расходам в разрезе муниципальных программ
на 1 октября 2018 года
</t>
  </si>
  <si>
    <t xml:space="preserve">Муниципальная программа "Совершенствование организации питания учащихся образовательных учреждений Базарно-Карабулакского муниципального района" </t>
  </si>
  <si>
    <t xml:space="preserve">Муниципальная программа  «Организация отдыха, оздоровления и занятости детей и подростков" </t>
  </si>
  <si>
    <t>на 1 октября 2018 г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</si>
  <si>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</si>
  <si>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</si>
  <si>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</si>
  <si>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</si>
  <si>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</si>
  <si>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</si>
  <si>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>св. 6 раз</t>
  </si>
  <si>
    <t>св. 2,6 раз</t>
  </si>
  <si>
    <t>св. 26 раз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</si>
  <si>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</si>
  <si>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</si>
  <si>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учреждений)</t>
  </si>
  <si>
    <t>11105010000000100</t>
  </si>
  <si>
    <t>1105030000000120</t>
  </si>
  <si>
    <t>11107000000000120</t>
  </si>
  <si>
    <t>11109000000000120</t>
  </si>
  <si>
    <t>11200000000000000</t>
  </si>
  <si>
    <t>11400000000000000</t>
  </si>
  <si>
    <t>11600000000000000</t>
  </si>
  <si>
    <t>11700000000000000</t>
  </si>
  <si>
    <t>Налог на доходы физических лиц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</si>
</sst>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168" fontId="50" fillId="0" borderId="10" xfId="0" applyNumberFormat="1" applyFont="1" applyBorder="1" applyAlignment="1">
      <alignment horizontal="center" vertical="top" wrapText="1"/>
    </xf>
    <xf numFmtId="169" fontId="50" fillId="0" borderId="10" xfId="0" applyNumberFormat="1" applyFont="1" applyBorder="1" applyAlignment="1">
      <alignment horizontal="center" vertical="top"/>
    </xf>
    <xf numFmtId="169" fontId="53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Border="1" applyAlignment="1">
      <alignment horizontal="center" vertical="top"/>
    </xf>
    <xf numFmtId="168" fontId="50" fillId="0" borderId="10" xfId="0" applyNumberFormat="1" applyFont="1" applyBorder="1" applyAlignment="1">
      <alignment horizontal="center" vertical="top"/>
    </xf>
    <xf numFmtId="168" fontId="54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center" vertical="top"/>
    </xf>
    <xf numFmtId="168" fontId="53" fillId="0" borderId="11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169" fontId="40" fillId="0" borderId="0" xfId="56" applyNumberFormat="1" applyFont="1" applyBorder="1" applyAlignment="1">
      <alignment/>
    </xf>
    <xf numFmtId="169" fontId="4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169" fontId="50" fillId="0" borderId="10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 wrapText="1"/>
    </xf>
    <xf numFmtId="169" fontId="53" fillId="0" borderId="12" xfId="0" applyNumberFormat="1" applyFont="1" applyBorder="1" applyAlignment="1">
      <alignment horizontal="center" vertical="top"/>
    </xf>
    <xf numFmtId="169" fontId="53" fillId="0" borderId="13" xfId="0" applyNumberFormat="1" applyFont="1" applyBorder="1" applyAlignment="1">
      <alignment horizontal="center" vertical="top"/>
    </xf>
    <xf numFmtId="169" fontId="52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68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168" fontId="56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2" fontId="56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70" fontId="56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169" fontId="50" fillId="0" borderId="10" xfId="56" applyNumberFormat="1" applyFont="1" applyBorder="1" applyAlignment="1">
      <alignment/>
    </xf>
    <xf numFmtId="169" fontId="50" fillId="0" borderId="10" xfId="0" applyNumberFormat="1" applyFont="1" applyBorder="1" applyAlignment="1">
      <alignment horizontal="right"/>
    </xf>
    <xf numFmtId="169" fontId="52" fillId="0" borderId="10" xfId="56" applyNumberFormat="1" applyFont="1" applyBorder="1" applyAlignment="1">
      <alignment/>
    </xf>
    <xf numFmtId="169" fontId="53" fillId="0" borderId="10" xfId="0" applyNumberFormat="1" applyFont="1" applyBorder="1" applyAlignment="1">
      <alignment horizontal="right"/>
    </xf>
    <xf numFmtId="169" fontId="53" fillId="0" borderId="10" xfId="56" applyNumberFormat="1" applyFont="1" applyBorder="1" applyAlignment="1">
      <alignment/>
    </xf>
    <xf numFmtId="169" fontId="50" fillId="0" borderId="10" xfId="0" applyNumberFormat="1" applyFont="1" applyBorder="1" applyAlignment="1">
      <alignment horizontal="center" wrapText="1"/>
    </xf>
    <xf numFmtId="169" fontId="53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3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168" fontId="53" fillId="0" borderId="0" xfId="0" applyNumberFormat="1" applyFont="1" applyBorder="1" applyAlignment="1">
      <alignment horizontal="center" vertical="top" wrapText="1"/>
    </xf>
    <xf numFmtId="169" fontId="53" fillId="0" borderId="0" xfId="0" applyNumberFormat="1" applyFont="1" applyBorder="1" applyAlignment="1">
      <alignment horizontal="center" vertical="top" wrapText="1"/>
    </xf>
    <xf numFmtId="169" fontId="52" fillId="0" borderId="0" xfId="0" applyNumberFormat="1" applyFont="1" applyBorder="1" applyAlignment="1">
      <alignment horizontal="center" vertical="top"/>
    </xf>
    <xf numFmtId="168" fontId="53" fillId="0" borderId="10" xfId="0" applyNumberFormat="1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171" fontId="7" fillId="0" borderId="0" xfId="52" applyNumberFormat="1" applyFont="1" applyFill="1" applyBorder="1" applyAlignment="1" applyProtection="1">
      <alignment horizontal="center" vertical="center"/>
      <protection hidden="1"/>
    </xf>
    <xf numFmtId="169" fontId="53" fillId="0" borderId="10" xfId="0" applyNumberFormat="1" applyFont="1" applyBorder="1" applyAlignment="1">
      <alignment horizontal="right" wrapText="1"/>
    </xf>
    <xf numFmtId="1" fontId="55" fillId="0" borderId="10" xfId="0" applyNumberFormat="1" applyFont="1" applyBorder="1" applyAlignment="1">
      <alignment/>
    </xf>
    <xf numFmtId="1" fontId="56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168" fontId="53" fillId="0" borderId="12" xfId="0" applyNumberFormat="1" applyFont="1" applyBorder="1" applyAlignment="1">
      <alignment horizontal="center" vertical="top" wrapText="1"/>
    </xf>
    <xf numFmtId="168" fontId="52" fillId="0" borderId="12" xfId="0" applyNumberFormat="1" applyFont="1" applyBorder="1" applyAlignment="1">
      <alignment horizontal="center" vertical="top"/>
    </xf>
    <xf numFmtId="168" fontId="52" fillId="0" borderId="13" xfId="0" applyNumberFormat="1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1"/>
  <sheetViews>
    <sheetView tabSelected="1" zoomScalePageLayoutView="0" workbookViewId="0" topLeftCell="A115">
      <selection activeCell="A119" sqref="A119:E119"/>
    </sheetView>
  </sheetViews>
  <sheetFormatPr defaultColWidth="9.140625" defaultRowHeight="15"/>
  <cols>
    <col min="1" max="1" width="30.28125" style="0" customWidth="1"/>
    <col min="2" max="2" width="18.140625" style="5" customWidth="1"/>
    <col min="3" max="3" width="10.7109375" style="0" customWidth="1"/>
    <col min="4" max="4" width="14.28125" style="0" customWidth="1"/>
    <col min="5" max="5" width="10.8515625" style="0" customWidth="1"/>
    <col min="6" max="7" width="9.421875" style="0" customWidth="1"/>
  </cols>
  <sheetData>
    <row r="1" ht="0.75" customHeight="1"/>
    <row r="2" spans="1:7" ht="16.5" customHeight="1">
      <c r="A2" s="82" t="s">
        <v>4</v>
      </c>
      <c r="B2" s="82"/>
      <c r="C2" s="82"/>
      <c r="D2" s="82"/>
      <c r="E2" s="82"/>
      <c r="F2" s="82"/>
      <c r="G2" s="82"/>
    </row>
    <row r="3" spans="1:7" ht="19.5" customHeight="1">
      <c r="A3" s="83" t="s">
        <v>138</v>
      </c>
      <c r="B3" s="83"/>
      <c r="C3" s="83"/>
      <c r="D3" s="83"/>
      <c r="E3" s="83"/>
      <c r="F3" s="83"/>
      <c r="G3" s="83"/>
    </row>
    <row r="4" spans="1:7" ht="15">
      <c r="A4" s="61"/>
      <c r="B4" s="4"/>
      <c r="C4" s="61"/>
      <c r="D4" s="61"/>
      <c r="E4" s="61"/>
      <c r="F4" s="61"/>
      <c r="G4" s="1" t="s">
        <v>5</v>
      </c>
    </row>
    <row r="5" spans="1:15" ht="99" customHeight="1">
      <c r="A5" s="2" t="s">
        <v>0</v>
      </c>
      <c r="B5" s="2" t="s">
        <v>1</v>
      </c>
      <c r="C5" s="2" t="s">
        <v>158</v>
      </c>
      <c r="D5" s="2" t="s">
        <v>159</v>
      </c>
      <c r="E5" s="2" t="s">
        <v>160</v>
      </c>
      <c r="F5" s="2" t="s">
        <v>93</v>
      </c>
      <c r="G5" s="2" t="s">
        <v>121</v>
      </c>
      <c r="I5" s="19"/>
      <c r="J5" s="20"/>
      <c r="K5" s="21"/>
      <c r="L5" s="21"/>
      <c r="M5" s="21"/>
      <c r="N5" s="22"/>
      <c r="O5" s="23"/>
    </row>
    <row r="6" spans="1:15" ht="26.25" customHeight="1">
      <c r="A6" s="3" t="s">
        <v>2</v>
      </c>
      <c r="B6" s="42"/>
      <c r="C6" s="43">
        <f>C8+C25+C30</f>
        <v>300654</v>
      </c>
      <c r="D6" s="43">
        <f>D8+D25+D30</f>
        <v>482875.10000000003</v>
      </c>
      <c r="E6" s="43">
        <f>E8+E25+E30</f>
        <v>330063.80000000005</v>
      </c>
      <c r="F6" s="53">
        <f>E6/D6</f>
        <v>0.6835386624822858</v>
      </c>
      <c r="G6" s="54">
        <f>E6/C6</f>
        <v>1.0978194203303466</v>
      </c>
      <c r="I6" s="8"/>
      <c r="J6" s="24"/>
      <c r="K6" s="25"/>
      <c r="L6" s="25"/>
      <c r="M6" s="25"/>
      <c r="N6" s="26"/>
      <c r="O6" s="27"/>
    </row>
    <row r="7" spans="1:15" ht="15">
      <c r="A7" s="41" t="s">
        <v>3</v>
      </c>
      <c r="B7" s="44"/>
      <c r="C7" s="44"/>
      <c r="D7" s="44"/>
      <c r="E7" s="44"/>
      <c r="F7" s="55"/>
      <c r="G7" s="54"/>
      <c r="I7" s="28"/>
      <c r="J7" s="24"/>
      <c r="K7" s="25"/>
      <c r="L7" s="25"/>
      <c r="M7" s="25"/>
      <c r="N7" s="26"/>
      <c r="O7" s="27"/>
    </row>
    <row r="8" spans="1:15" ht="30.75">
      <c r="A8" s="3" t="s">
        <v>94</v>
      </c>
      <c r="B8" s="75">
        <v>10000000000000000</v>
      </c>
      <c r="C8" s="43">
        <f>C9+C11+C12+C15+C16+C21+C22+C23+C24</f>
        <v>50611.200000000004</v>
      </c>
      <c r="D8" s="45">
        <v>78466.5</v>
      </c>
      <c r="E8" s="45">
        <v>52083.4</v>
      </c>
      <c r="F8" s="53">
        <f aca="true" t="shared" si="0" ref="F8:F28">E8/D8</f>
        <v>0.6637660657732918</v>
      </c>
      <c r="G8" s="56">
        <f aca="true" t="shared" si="1" ref="G8:G29">E8/C8</f>
        <v>1.029088423115832</v>
      </c>
      <c r="I8" s="28"/>
      <c r="J8" s="24"/>
      <c r="K8" s="25"/>
      <c r="L8" s="25"/>
      <c r="M8" s="25"/>
      <c r="N8" s="26"/>
      <c r="O8" s="27"/>
    </row>
    <row r="9" spans="1:15" ht="19.5" customHeight="1">
      <c r="A9" s="41" t="s">
        <v>95</v>
      </c>
      <c r="B9" s="76">
        <v>10100000000000000</v>
      </c>
      <c r="C9" s="46">
        <v>24919.5</v>
      </c>
      <c r="D9" s="47">
        <v>36183.3</v>
      </c>
      <c r="E9" s="47">
        <v>25047.2</v>
      </c>
      <c r="F9" s="57">
        <f t="shared" si="0"/>
        <v>0.69223094632054</v>
      </c>
      <c r="G9" s="56">
        <f t="shared" si="1"/>
        <v>1.005124500892875</v>
      </c>
      <c r="I9" s="28"/>
      <c r="J9" s="24"/>
      <c r="K9" s="25"/>
      <c r="L9" s="25"/>
      <c r="M9" s="25"/>
      <c r="N9" s="26"/>
      <c r="O9" s="27"/>
    </row>
    <row r="10" spans="1:15" ht="27.75">
      <c r="A10" s="48" t="s">
        <v>185</v>
      </c>
      <c r="B10" s="76">
        <v>10102000010000100</v>
      </c>
      <c r="C10" s="46">
        <v>24919.5</v>
      </c>
      <c r="D10" s="47">
        <v>36183.3</v>
      </c>
      <c r="E10" s="47">
        <v>25047.2</v>
      </c>
      <c r="F10" s="57">
        <f t="shared" si="0"/>
        <v>0.69223094632054</v>
      </c>
      <c r="G10" s="56">
        <f t="shared" si="1"/>
        <v>1.005124500892875</v>
      </c>
      <c r="I10" s="28"/>
      <c r="J10" s="24"/>
      <c r="K10" s="25"/>
      <c r="L10" s="25"/>
      <c r="M10" s="25"/>
      <c r="N10" s="26"/>
      <c r="O10" s="27"/>
    </row>
    <row r="11" spans="1:15" ht="55.5">
      <c r="A11" s="48" t="s">
        <v>134</v>
      </c>
      <c r="B11" s="76">
        <v>10300000000000000</v>
      </c>
      <c r="C11" s="47">
        <v>10371.4</v>
      </c>
      <c r="D11" s="47">
        <v>14000</v>
      </c>
      <c r="E11" s="47">
        <v>10993</v>
      </c>
      <c r="F11" s="57">
        <f t="shared" si="0"/>
        <v>0.7852142857142858</v>
      </c>
      <c r="G11" s="56">
        <f t="shared" si="1"/>
        <v>1.0599340494050948</v>
      </c>
      <c r="I11" s="28"/>
      <c r="J11" s="24"/>
      <c r="K11" s="25"/>
      <c r="L11" s="25"/>
      <c r="M11" s="25"/>
      <c r="N11" s="26"/>
      <c r="O11" s="27"/>
    </row>
    <row r="12" spans="1:15" ht="27.75">
      <c r="A12" s="48" t="s">
        <v>96</v>
      </c>
      <c r="B12" s="76">
        <v>10500000000000000</v>
      </c>
      <c r="C12" s="46">
        <v>9127.9</v>
      </c>
      <c r="D12" s="47">
        <v>13600.5</v>
      </c>
      <c r="E12" s="47">
        <v>9266.6</v>
      </c>
      <c r="F12" s="57">
        <f t="shared" si="0"/>
        <v>0.681342597698614</v>
      </c>
      <c r="G12" s="56">
        <f t="shared" si="1"/>
        <v>1.0151951708498121</v>
      </c>
      <c r="I12" s="28"/>
      <c r="J12" s="24"/>
      <c r="K12" s="25"/>
      <c r="L12" s="25"/>
      <c r="M12" s="25"/>
      <c r="N12" s="26"/>
      <c r="O12" s="27"/>
    </row>
    <row r="13" spans="1:15" ht="42.75" customHeight="1">
      <c r="A13" s="48" t="s">
        <v>97</v>
      </c>
      <c r="B13" s="76">
        <v>10502000020000100</v>
      </c>
      <c r="C13" s="46">
        <v>6667.1</v>
      </c>
      <c r="D13" s="47">
        <v>9789.3</v>
      </c>
      <c r="E13" s="47">
        <v>5455.5</v>
      </c>
      <c r="F13" s="57">
        <f t="shared" si="0"/>
        <v>0.5572921455058074</v>
      </c>
      <c r="G13" s="56">
        <f t="shared" si="1"/>
        <v>0.8182718123321984</v>
      </c>
      <c r="I13" s="28"/>
      <c r="J13" s="24"/>
      <c r="K13" s="25"/>
      <c r="L13" s="25"/>
      <c r="M13" s="25"/>
      <c r="N13" s="26"/>
      <c r="O13" s="27"/>
    </row>
    <row r="14" spans="1:15" ht="27" customHeight="1">
      <c r="A14" s="48" t="s">
        <v>98</v>
      </c>
      <c r="B14" s="76">
        <v>10503000020000100</v>
      </c>
      <c r="C14" s="46">
        <v>2456.3</v>
      </c>
      <c r="D14" s="47">
        <v>3799.2</v>
      </c>
      <c r="E14" s="47">
        <v>3799.2</v>
      </c>
      <c r="F14" s="57">
        <f t="shared" si="0"/>
        <v>1</v>
      </c>
      <c r="G14" s="56">
        <f t="shared" si="1"/>
        <v>1.5467166062777347</v>
      </c>
      <c r="I14" s="28"/>
      <c r="J14" s="24"/>
      <c r="K14" s="25"/>
      <c r="L14" s="25"/>
      <c r="M14" s="25"/>
      <c r="N14" s="26"/>
      <c r="O14" s="27"/>
    </row>
    <row r="15" spans="1:15" ht="27.75">
      <c r="A15" s="48" t="s">
        <v>99</v>
      </c>
      <c r="B15" s="76">
        <v>10800000000000000</v>
      </c>
      <c r="C15" s="46">
        <v>1660.4</v>
      </c>
      <c r="D15" s="47">
        <v>2540.4</v>
      </c>
      <c r="E15" s="47">
        <v>2540.4</v>
      </c>
      <c r="F15" s="57">
        <f t="shared" si="0"/>
        <v>1</v>
      </c>
      <c r="G15" s="56">
        <f t="shared" si="1"/>
        <v>1.5299927728258251</v>
      </c>
      <c r="I15" s="28" t="s">
        <v>118</v>
      </c>
      <c r="J15" s="24"/>
      <c r="K15" s="25"/>
      <c r="L15" s="25"/>
      <c r="M15" s="25"/>
      <c r="N15" s="26"/>
      <c r="O15" s="27"/>
    </row>
    <row r="16" spans="1:15" ht="57" customHeight="1">
      <c r="A16" s="48" t="s">
        <v>174</v>
      </c>
      <c r="B16" s="76">
        <v>11100000000000000</v>
      </c>
      <c r="C16" s="46">
        <v>1456.4</v>
      </c>
      <c r="D16" s="47">
        <v>3263.3</v>
      </c>
      <c r="E16" s="47">
        <v>1519</v>
      </c>
      <c r="F16" s="57">
        <f t="shared" si="0"/>
        <v>0.46547972910857105</v>
      </c>
      <c r="G16" s="56">
        <f t="shared" si="1"/>
        <v>1.0429826970612468</v>
      </c>
      <c r="I16" s="28"/>
      <c r="J16" s="24"/>
      <c r="K16" s="25"/>
      <c r="L16" s="25"/>
      <c r="M16" s="25"/>
      <c r="N16" s="26"/>
      <c r="O16" s="27"/>
    </row>
    <row r="17" spans="1:15" ht="110.25" customHeight="1">
      <c r="A17" s="48" t="s">
        <v>175</v>
      </c>
      <c r="B17" s="77" t="s">
        <v>177</v>
      </c>
      <c r="C17" s="46">
        <v>1404.9</v>
      </c>
      <c r="D17" s="47">
        <v>2749.1</v>
      </c>
      <c r="E17" s="47">
        <v>1032.8</v>
      </c>
      <c r="F17" s="57">
        <f t="shared" si="0"/>
        <v>0.3756865883380015</v>
      </c>
      <c r="G17" s="56">
        <f t="shared" si="1"/>
        <v>0.7351412911951027</v>
      </c>
      <c r="I17" s="28"/>
      <c r="J17" s="24"/>
      <c r="K17" s="25"/>
      <c r="L17" s="25"/>
      <c r="M17" s="25"/>
      <c r="N17" s="26"/>
      <c r="O17" s="27"/>
    </row>
    <row r="18" spans="1:15" ht="142.5" customHeight="1">
      <c r="A18" s="48" t="s">
        <v>176</v>
      </c>
      <c r="B18" s="77" t="s">
        <v>178</v>
      </c>
      <c r="C18" s="44">
        <v>51.5</v>
      </c>
      <c r="D18" s="49">
        <v>486.2</v>
      </c>
      <c r="E18" s="44">
        <v>486.2</v>
      </c>
      <c r="F18" s="57">
        <f t="shared" si="0"/>
        <v>1</v>
      </c>
      <c r="G18" s="56" t="s">
        <v>132</v>
      </c>
      <c r="I18" s="28"/>
      <c r="J18" s="24"/>
      <c r="K18" s="25"/>
      <c r="L18" s="25"/>
      <c r="M18" s="25"/>
      <c r="N18" s="26"/>
      <c r="O18" s="27"/>
    </row>
    <row r="19" spans="1:15" ht="45" customHeight="1">
      <c r="A19" s="48" t="s">
        <v>135</v>
      </c>
      <c r="B19" s="77" t="s">
        <v>179</v>
      </c>
      <c r="C19" s="44"/>
      <c r="D19" s="51">
        <v>3</v>
      </c>
      <c r="E19" s="44"/>
      <c r="F19" s="57">
        <f t="shared" si="0"/>
        <v>0</v>
      </c>
      <c r="G19" s="56"/>
      <c r="I19" s="28"/>
      <c r="J19" s="24"/>
      <c r="K19" s="29"/>
      <c r="L19" s="29"/>
      <c r="M19" s="29"/>
      <c r="N19" s="26"/>
      <c r="O19" s="27"/>
    </row>
    <row r="20" spans="1:15" ht="60" customHeight="1">
      <c r="A20" s="48" t="s">
        <v>136</v>
      </c>
      <c r="B20" s="77" t="s">
        <v>180</v>
      </c>
      <c r="C20" s="44"/>
      <c r="D20" s="51">
        <v>25</v>
      </c>
      <c r="E20" s="44"/>
      <c r="F20" s="57">
        <f t="shared" si="0"/>
        <v>0</v>
      </c>
      <c r="G20" s="56"/>
      <c r="I20" s="28"/>
      <c r="J20" s="24"/>
      <c r="K20" s="25"/>
      <c r="L20" s="25"/>
      <c r="M20" s="25"/>
      <c r="N20" s="26"/>
      <c r="O20" s="27"/>
    </row>
    <row r="21" spans="1:15" ht="27.75">
      <c r="A21" s="48" t="s">
        <v>100</v>
      </c>
      <c r="B21" s="77" t="s">
        <v>181</v>
      </c>
      <c r="C21" s="44">
        <v>498.5</v>
      </c>
      <c r="D21" s="44">
        <v>594</v>
      </c>
      <c r="E21" s="44">
        <v>271.5</v>
      </c>
      <c r="F21" s="57">
        <f t="shared" si="0"/>
        <v>0.45707070707070707</v>
      </c>
      <c r="G21" s="56">
        <f t="shared" si="1"/>
        <v>0.5446339017051154</v>
      </c>
      <c r="I21" s="28"/>
      <c r="J21" s="31"/>
      <c r="K21" s="29"/>
      <c r="L21" s="29"/>
      <c r="M21" s="29"/>
      <c r="N21" s="26"/>
      <c r="O21" s="27"/>
    </row>
    <row r="22" spans="1:15" ht="31.5" customHeight="1">
      <c r="A22" s="48" t="s">
        <v>101</v>
      </c>
      <c r="B22" s="77" t="s">
        <v>182</v>
      </c>
      <c r="C22" s="47">
        <v>1158.2</v>
      </c>
      <c r="D22" s="47">
        <v>5961.7</v>
      </c>
      <c r="E22" s="44">
        <v>614.6</v>
      </c>
      <c r="F22" s="57">
        <f t="shared" si="0"/>
        <v>0.10309140010399719</v>
      </c>
      <c r="G22" s="56">
        <f t="shared" si="1"/>
        <v>0.5306510101882231</v>
      </c>
      <c r="I22" s="28"/>
      <c r="J22" s="31"/>
      <c r="K22" s="29"/>
      <c r="L22" s="29"/>
      <c r="M22" s="29"/>
      <c r="N22" s="26"/>
      <c r="O22" s="27"/>
    </row>
    <row r="23" spans="1:15" ht="27.75">
      <c r="A23" s="48" t="s">
        <v>102</v>
      </c>
      <c r="B23" s="77" t="s">
        <v>183</v>
      </c>
      <c r="C23" s="47">
        <v>1417.4</v>
      </c>
      <c r="D23" s="47">
        <v>2114.7</v>
      </c>
      <c r="E23" s="47">
        <v>1622.4</v>
      </c>
      <c r="F23" s="53">
        <f t="shared" si="0"/>
        <v>0.7672010214214783</v>
      </c>
      <c r="G23" s="56">
        <f t="shared" si="1"/>
        <v>1.1446310145336531</v>
      </c>
      <c r="I23" s="28"/>
      <c r="J23" s="31"/>
      <c r="K23" s="29"/>
      <c r="L23" s="29"/>
      <c r="M23" s="29"/>
      <c r="N23" s="26"/>
      <c r="O23" s="27"/>
    </row>
    <row r="24" spans="1:15" ht="27.75">
      <c r="A24" s="48" t="s">
        <v>133</v>
      </c>
      <c r="B24" s="77" t="s">
        <v>184</v>
      </c>
      <c r="C24" s="44">
        <v>1.5</v>
      </c>
      <c r="D24" s="44"/>
      <c r="E24" s="44"/>
      <c r="F24" s="57"/>
      <c r="G24" s="56">
        <f t="shared" si="1"/>
        <v>0</v>
      </c>
      <c r="I24" s="28"/>
      <c r="J24" s="31"/>
      <c r="K24" s="29"/>
      <c r="L24" s="29"/>
      <c r="M24" s="29"/>
      <c r="N24" s="26"/>
      <c r="O24" s="27"/>
    </row>
    <row r="25" spans="1:15" ht="44.25" customHeight="1">
      <c r="A25" s="52" t="s">
        <v>110</v>
      </c>
      <c r="B25" s="78" t="s">
        <v>103</v>
      </c>
      <c r="C25" s="43">
        <v>250680.8</v>
      </c>
      <c r="D25" s="45">
        <v>404617.2</v>
      </c>
      <c r="E25" s="45">
        <v>278189</v>
      </c>
      <c r="F25" s="57">
        <f t="shared" si="0"/>
        <v>0.6875362688486797</v>
      </c>
      <c r="G25" s="56">
        <f t="shared" si="1"/>
        <v>1.1097339724462345</v>
      </c>
      <c r="I25" s="28"/>
      <c r="J25" s="31"/>
      <c r="K25" s="29"/>
      <c r="L25" s="29"/>
      <c r="M25" s="29"/>
      <c r="N25" s="26"/>
      <c r="O25" s="27"/>
    </row>
    <row r="26" spans="1:15" ht="42.75" customHeight="1">
      <c r="A26" s="48" t="s">
        <v>111</v>
      </c>
      <c r="B26" s="79" t="s">
        <v>112</v>
      </c>
      <c r="C26" s="46">
        <v>48707</v>
      </c>
      <c r="D26" s="47">
        <v>113874.5</v>
      </c>
      <c r="E26" s="47">
        <v>85122</v>
      </c>
      <c r="F26" s="57">
        <f t="shared" si="0"/>
        <v>0.7475071240707972</v>
      </c>
      <c r="G26" s="56">
        <f t="shared" si="1"/>
        <v>1.74763381033527</v>
      </c>
      <c r="I26" s="28"/>
      <c r="J26" s="31"/>
      <c r="K26" s="29"/>
      <c r="L26" s="29"/>
      <c r="M26" s="29"/>
      <c r="N26" s="26"/>
      <c r="O26" s="27"/>
    </row>
    <row r="27" spans="1:15" ht="45.75" customHeight="1">
      <c r="A27" s="48" t="s">
        <v>104</v>
      </c>
      <c r="B27" s="79" t="s">
        <v>113</v>
      </c>
      <c r="C27" s="47">
        <v>8439.9</v>
      </c>
      <c r="D27" s="47">
        <v>39623.2</v>
      </c>
      <c r="E27" s="47">
        <v>18111.1</v>
      </c>
      <c r="F27" s="57">
        <f t="shared" si="0"/>
        <v>0.45708322396979545</v>
      </c>
      <c r="G27" s="56" t="s">
        <v>124</v>
      </c>
      <c r="I27" s="28"/>
      <c r="J27" s="31"/>
      <c r="K27" s="29"/>
      <c r="L27" s="29"/>
      <c r="M27" s="29"/>
      <c r="N27" s="26"/>
      <c r="O27" s="27"/>
    </row>
    <row r="28" spans="1:15" ht="40.5" customHeight="1">
      <c r="A28" s="48" t="s">
        <v>114</v>
      </c>
      <c r="B28" s="79" t="s">
        <v>115</v>
      </c>
      <c r="C28" s="46">
        <v>173665.6</v>
      </c>
      <c r="D28" s="51">
        <v>247019.4</v>
      </c>
      <c r="E28" s="47">
        <v>172105.7</v>
      </c>
      <c r="F28" s="57">
        <f t="shared" si="0"/>
        <v>0.6967294876434807</v>
      </c>
      <c r="G28" s="56">
        <f t="shared" si="1"/>
        <v>0.9910177951188952</v>
      </c>
      <c r="I28" s="28"/>
      <c r="J28" s="31"/>
      <c r="K28" s="29"/>
      <c r="L28" s="29"/>
      <c r="M28" s="29"/>
      <c r="N28" s="26"/>
      <c r="O28" s="27"/>
    </row>
    <row r="29" spans="1:15" ht="27" customHeight="1">
      <c r="A29" s="48" t="s">
        <v>105</v>
      </c>
      <c r="B29" s="79" t="s">
        <v>116</v>
      </c>
      <c r="C29" s="47">
        <v>19868.3</v>
      </c>
      <c r="D29" s="47">
        <v>4100.1</v>
      </c>
      <c r="E29" s="47">
        <v>2850.2</v>
      </c>
      <c r="F29" s="74">
        <f>E29/D29</f>
        <v>0.6951537767371526</v>
      </c>
      <c r="G29" s="56">
        <f t="shared" si="1"/>
        <v>0.14345464886276127</v>
      </c>
      <c r="I29" s="28"/>
      <c r="J29" s="31"/>
      <c r="K29" s="29"/>
      <c r="L29" s="29"/>
      <c r="M29" s="29"/>
      <c r="N29" s="26"/>
      <c r="O29" s="27"/>
    </row>
    <row r="30" spans="1:15" ht="14.25">
      <c r="A30" s="44" t="s">
        <v>106</v>
      </c>
      <c r="B30" s="79" t="s">
        <v>117</v>
      </c>
      <c r="C30" s="51">
        <v>-638</v>
      </c>
      <c r="D30" s="51">
        <v>-208.6</v>
      </c>
      <c r="E30" s="51">
        <v>-208.6</v>
      </c>
      <c r="F30" s="58"/>
      <c r="G30" s="59"/>
      <c r="I30" s="32"/>
      <c r="J30" s="33"/>
      <c r="K30" s="21"/>
      <c r="L30" s="21"/>
      <c r="M30" s="21"/>
      <c r="N30" s="22"/>
      <c r="O30" s="23"/>
    </row>
    <row r="31" spans="1:15" ht="15">
      <c r="A31" s="3" t="s">
        <v>6</v>
      </c>
      <c r="B31" s="50"/>
      <c r="C31" s="43">
        <f>C33+C40+C44+C48+C54+C57+C61+C63+C66+C68</f>
        <v>300491.7</v>
      </c>
      <c r="D31" s="43">
        <f>D33+D40+D44+D48+D54+D57+D61+D63+D66+D68</f>
        <v>477875.20000000007</v>
      </c>
      <c r="E31" s="43">
        <f>E33+E40+E44+E48+E54+E57+E61+E63+E66+E68</f>
        <v>324821.3</v>
      </c>
      <c r="F31" s="35">
        <f>E31/D31</f>
        <v>0.6797199352466919</v>
      </c>
      <c r="G31" s="12">
        <f>E31/C31</f>
        <v>1.080965963452568</v>
      </c>
      <c r="I31" s="32"/>
      <c r="J31" s="33"/>
      <c r="K31" s="21"/>
      <c r="L31" s="21"/>
      <c r="M31" s="21"/>
      <c r="N31" s="22"/>
      <c r="O31" s="23"/>
    </row>
    <row r="32" spans="1:15" ht="14.25">
      <c r="A32" s="62" t="s">
        <v>3</v>
      </c>
      <c r="B32" s="50"/>
      <c r="C32" s="51"/>
      <c r="D32" s="51"/>
      <c r="E32" s="51"/>
      <c r="F32" s="35"/>
      <c r="G32" s="13"/>
      <c r="I32" s="32"/>
      <c r="J32" s="33"/>
      <c r="K32" s="21"/>
      <c r="L32" s="21"/>
      <c r="M32" s="21"/>
      <c r="N32" s="22"/>
      <c r="O32" s="23"/>
    </row>
    <row r="33" spans="1:15" ht="26.25">
      <c r="A33" s="9" t="s">
        <v>7</v>
      </c>
      <c r="B33" s="62" t="s">
        <v>40</v>
      </c>
      <c r="C33" s="63">
        <f>C34+C35+C36+C37+C38+C39</f>
        <v>20228.699999999997</v>
      </c>
      <c r="D33" s="63">
        <f>D34+D35+D36+D37+D38+D39</f>
        <v>38238.700000000004</v>
      </c>
      <c r="E33" s="63">
        <f>E34+E35+E36+E37+E38+E39</f>
        <v>25141.1</v>
      </c>
      <c r="F33" s="36">
        <f aca="true" t="shared" si="2" ref="F33:F70">E33/D33</f>
        <v>0.6574778954305454</v>
      </c>
      <c r="G33" s="13">
        <f>E33/C33</f>
        <v>1.2428430892741502</v>
      </c>
      <c r="I33" s="28"/>
      <c r="J33" s="31"/>
      <c r="K33" s="25"/>
      <c r="L33" s="25"/>
      <c r="M33" s="25"/>
      <c r="N33" s="26"/>
      <c r="O33" s="27"/>
    </row>
    <row r="34" spans="1:15" ht="52.5">
      <c r="A34" s="9" t="s">
        <v>37</v>
      </c>
      <c r="B34" s="62" t="s">
        <v>41</v>
      </c>
      <c r="C34" s="70">
        <v>719</v>
      </c>
      <c r="D34" s="70">
        <v>1465.9</v>
      </c>
      <c r="E34" s="63">
        <v>858.8</v>
      </c>
      <c r="F34" s="36">
        <f t="shared" si="2"/>
        <v>0.5858516952043112</v>
      </c>
      <c r="G34" s="13">
        <f aca="true" t="shared" si="3" ref="G34:G70">E34/C34</f>
        <v>1.1944367176634214</v>
      </c>
      <c r="I34" s="28"/>
      <c r="J34" s="31"/>
      <c r="K34" s="29"/>
      <c r="L34" s="25"/>
      <c r="M34" s="25"/>
      <c r="N34" s="26"/>
      <c r="O34" s="30"/>
    </row>
    <row r="35" spans="1:15" ht="80.25" customHeight="1">
      <c r="A35" s="9" t="s">
        <v>8</v>
      </c>
      <c r="B35" s="62" t="s">
        <v>42</v>
      </c>
      <c r="C35" s="14">
        <v>12125.8</v>
      </c>
      <c r="D35" s="14">
        <v>22041.5</v>
      </c>
      <c r="E35" s="14">
        <v>13068.4</v>
      </c>
      <c r="F35" s="36">
        <f t="shared" si="2"/>
        <v>0.5928997572760475</v>
      </c>
      <c r="G35" s="13">
        <f t="shared" si="3"/>
        <v>1.0777350772732521</v>
      </c>
      <c r="I35" s="28"/>
      <c r="J35" s="31"/>
      <c r="K35" s="25"/>
      <c r="L35" s="34"/>
      <c r="M35" s="25"/>
      <c r="N35" s="26"/>
      <c r="O35" s="27"/>
    </row>
    <row r="36" spans="1:15" ht="26.25" customHeight="1">
      <c r="A36" s="9" t="s">
        <v>9</v>
      </c>
      <c r="B36" s="62" t="s">
        <v>43</v>
      </c>
      <c r="C36" s="14">
        <v>9.4</v>
      </c>
      <c r="D36" s="14">
        <v>60.4</v>
      </c>
      <c r="E36" s="14">
        <v>60.4</v>
      </c>
      <c r="F36" s="36">
        <f t="shared" si="2"/>
        <v>1</v>
      </c>
      <c r="G36" s="13" t="s">
        <v>171</v>
      </c>
      <c r="I36" s="28"/>
      <c r="J36" s="31"/>
      <c r="K36" s="25"/>
      <c r="L36" s="25"/>
      <c r="M36" s="25"/>
      <c r="N36" s="26"/>
      <c r="O36" s="27"/>
    </row>
    <row r="37" spans="1:15" ht="64.5" customHeight="1">
      <c r="A37" s="9" t="s">
        <v>10</v>
      </c>
      <c r="B37" s="62" t="s">
        <v>44</v>
      </c>
      <c r="C37" s="14">
        <v>5127.9</v>
      </c>
      <c r="D37" s="14">
        <v>6441.9</v>
      </c>
      <c r="E37" s="14">
        <v>5293.8</v>
      </c>
      <c r="F37" s="36">
        <f t="shared" si="2"/>
        <v>0.8217761840450799</v>
      </c>
      <c r="G37" s="13">
        <f t="shared" si="3"/>
        <v>1.0323524249692857</v>
      </c>
      <c r="I37" s="29"/>
      <c r="J37" s="31"/>
      <c r="K37" s="29"/>
      <c r="L37" s="29"/>
      <c r="M37" s="29"/>
      <c r="N37" s="26"/>
      <c r="O37" s="30"/>
    </row>
    <row r="38" spans="1:15" ht="27" customHeight="1">
      <c r="A38" s="9" t="s">
        <v>108</v>
      </c>
      <c r="B38" s="62" t="s">
        <v>109</v>
      </c>
      <c r="C38" s="14"/>
      <c r="D38" s="14">
        <v>30</v>
      </c>
      <c r="E38" s="14"/>
      <c r="F38" s="36">
        <f t="shared" si="2"/>
        <v>0</v>
      </c>
      <c r="G38" s="13"/>
      <c r="I38" s="29"/>
      <c r="J38" s="31"/>
      <c r="K38" s="29"/>
      <c r="L38" s="29"/>
      <c r="M38" s="29"/>
      <c r="N38" s="26"/>
      <c r="O38" s="30"/>
    </row>
    <row r="39" spans="1:7" ht="26.25">
      <c r="A39" s="9" t="s">
        <v>11</v>
      </c>
      <c r="B39" s="62" t="s">
        <v>45</v>
      </c>
      <c r="C39" s="14">
        <v>2246.6</v>
      </c>
      <c r="D39" s="14">
        <v>8199</v>
      </c>
      <c r="E39" s="14">
        <v>5859.7</v>
      </c>
      <c r="F39" s="36">
        <f t="shared" si="2"/>
        <v>0.7146847176484937</v>
      </c>
      <c r="G39" s="13" t="s">
        <v>172</v>
      </c>
    </row>
    <row r="40" spans="1:9" ht="28.5" customHeight="1">
      <c r="A40" s="9" t="s">
        <v>12</v>
      </c>
      <c r="B40" s="62" t="s">
        <v>46</v>
      </c>
      <c r="C40" s="63">
        <f>C41+C42+C43</f>
        <v>10298.7</v>
      </c>
      <c r="D40" s="63">
        <f>D41+D42+D43</f>
        <v>25995.3</v>
      </c>
      <c r="E40" s="63">
        <f>E41+E42+E43</f>
        <v>9454</v>
      </c>
      <c r="F40" s="36">
        <f t="shared" si="2"/>
        <v>0.3636811269729528</v>
      </c>
      <c r="G40" s="13">
        <f t="shared" si="3"/>
        <v>0.917979939215629</v>
      </c>
      <c r="I40" s="73"/>
    </row>
    <row r="41" spans="1:7" ht="26.25">
      <c r="A41" s="9" t="s">
        <v>38</v>
      </c>
      <c r="B41" s="62" t="s">
        <v>47</v>
      </c>
      <c r="C41" s="14"/>
      <c r="D41" s="14">
        <v>45.3</v>
      </c>
      <c r="E41" s="14"/>
      <c r="F41" s="36">
        <f t="shared" si="2"/>
        <v>0</v>
      </c>
      <c r="G41" s="13"/>
    </row>
    <row r="42" spans="1:7" ht="26.25">
      <c r="A42" s="9" t="s">
        <v>13</v>
      </c>
      <c r="B42" s="62" t="s">
        <v>48</v>
      </c>
      <c r="C42" s="14">
        <v>10298.7</v>
      </c>
      <c r="D42" s="14">
        <v>25139</v>
      </c>
      <c r="E42" s="14">
        <v>9337</v>
      </c>
      <c r="F42" s="36">
        <f t="shared" si="2"/>
        <v>0.3714149329726719</v>
      </c>
      <c r="G42" s="13">
        <f t="shared" si="3"/>
        <v>0.9066192820453066</v>
      </c>
    </row>
    <row r="43" spans="1:7" ht="26.25">
      <c r="A43" s="9" t="s">
        <v>39</v>
      </c>
      <c r="B43" s="62" t="s">
        <v>49</v>
      </c>
      <c r="C43" s="14"/>
      <c r="D43" s="14">
        <v>811</v>
      </c>
      <c r="E43" s="14">
        <v>117</v>
      </c>
      <c r="F43" s="36">
        <f t="shared" si="2"/>
        <v>0.1442663378545006</v>
      </c>
      <c r="G43" s="13"/>
    </row>
    <row r="44" spans="1:7" ht="26.25">
      <c r="A44" s="9" t="s">
        <v>14</v>
      </c>
      <c r="B44" s="62" t="s">
        <v>50</v>
      </c>
      <c r="C44" s="70">
        <f>C45+C47+C46</f>
        <v>11488.1</v>
      </c>
      <c r="D44" s="63">
        <f>D45+D47+D46</f>
        <v>21090.9</v>
      </c>
      <c r="E44" s="63">
        <f>E45+E47+E46</f>
        <v>14910.3</v>
      </c>
      <c r="F44" s="36">
        <f t="shared" si="2"/>
        <v>0.7069541840319757</v>
      </c>
      <c r="G44" s="13">
        <f t="shared" si="3"/>
        <v>1.2978908609778814</v>
      </c>
    </row>
    <row r="45" spans="1:7" ht="17.25" customHeight="1">
      <c r="A45" s="9" t="s">
        <v>15</v>
      </c>
      <c r="B45" s="62" t="s">
        <v>51</v>
      </c>
      <c r="C45" s="14">
        <v>144</v>
      </c>
      <c r="D45" s="14">
        <v>4228.3</v>
      </c>
      <c r="E45" s="14">
        <v>3875.5</v>
      </c>
      <c r="F45" s="36">
        <f t="shared" si="2"/>
        <v>0.9165622117635929</v>
      </c>
      <c r="G45" s="13" t="s">
        <v>173</v>
      </c>
    </row>
    <row r="46" spans="1:7" ht="29.25" customHeight="1">
      <c r="A46" s="9" t="s">
        <v>122</v>
      </c>
      <c r="B46" s="62" t="s">
        <v>123</v>
      </c>
      <c r="D46" s="14">
        <v>52.4</v>
      </c>
      <c r="E46" s="14"/>
      <c r="F46" s="36">
        <f t="shared" si="2"/>
        <v>0</v>
      </c>
      <c r="G46" s="13"/>
    </row>
    <row r="47" spans="1:7" ht="26.25">
      <c r="A47" s="9" t="s">
        <v>16</v>
      </c>
      <c r="B47" s="62" t="s">
        <v>52</v>
      </c>
      <c r="C47" s="14">
        <v>11344.1</v>
      </c>
      <c r="D47" s="14">
        <v>16810.2</v>
      </c>
      <c r="E47" s="14">
        <v>11034.8</v>
      </c>
      <c r="F47" s="36">
        <f t="shared" si="2"/>
        <v>0.6564347836432641</v>
      </c>
      <c r="G47" s="13">
        <f t="shared" si="3"/>
        <v>0.9727347255401485</v>
      </c>
    </row>
    <row r="48" spans="1:7" ht="26.25" customHeight="1">
      <c r="A48" s="9" t="s">
        <v>17</v>
      </c>
      <c r="B48" s="62" t="s">
        <v>53</v>
      </c>
      <c r="C48" s="63">
        <f>C49+C50+C51+C52+C53</f>
        <v>229028.4</v>
      </c>
      <c r="D48" s="63">
        <f>D49+D50+D51+D52+D53</f>
        <v>347629.7</v>
      </c>
      <c r="E48" s="63">
        <f>E49+E50+E51+E52+E53</f>
        <v>248162.8</v>
      </c>
      <c r="F48" s="36">
        <f t="shared" si="2"/>
        <v>0.7138711105524067</v>
      </c>
      <c r="G48" s="13">
        <f t="shared" si="3"/>
        <v>1.083545970718042</v>
      </c>
    </row>
    <row r="49" spans="1:7" ht="17.25" customHeight="1">
      <c r="A49" s="9" t="s">
        <v>18</v>
      </c>
      <c r="B49" s="62" t="s">
        <v>54</v>
      </c>
      <c r="C49" s="14">
        <v>65641.1</v>
      </c>
      <c r="D49" s="14">
        <v>96025.1</v>
      </c>
      <c r="E49" s="14">
        <v>67745.9</v>
      </c>
      <c r="F49" s="36">
        <f t="shared" si="2"/>
        <v>0.7055019989565228</v>
      </c>
      <c r="G49" s="13">
        <f t="shared" si="3"/>
        <v>1.0320652761760543</v>
      </c>
    </row>
    <row r="50" spans="1:7" ht="27" customHeight="1">
      <c r="A50" s="9" t="s">
        <v>19</v>
      </c>
      <c r="B50" s="62" t="s">
        <v>55</v>
      </c>
      <c r="C50" s="14">
        <v>141249.6</v>
      </c>
      <c r="D50" s="14">
        <v>215637.9</v>
      </c>
      <c r="E50" s="14">
        <v>154011.5</v>
      </c>
      <c r="F50" s="36">
        <f t="shared" si="2"/>
        <v>0.714213503284905</v>
      </c>
      <c r="G50" s="13">
        <f t="shared" si="3"/>
        <v>1.090349990371654</v>
      </c>
    </row>
    <row r="51" spans="1:7" ht="25.5" customHeight="1">
      <c r="A51" s="9" t="s">
        <v>119</v>
      </c>
      <c r="B51" s="62" t="s">
        <v>120</v>
      </c>
      <c r="C51" s="14">
        <v>12326.8</v>
      </c>
      <c r="D51" s="14">
        <v>20645.7</v>
      </c>
      <c r="E51" s="14">
        <v>15407.9</v>
      </c>
      <c r="F51" s="36">
        <f t="shared" si="2"/>
        <v>0.7463006824665669</v>
      </c>
      <c r="G51" s="13">
        <f t="shared" si="3"/>
        <v>1.2499513255670571</v>
      </c>
    </row>
    <row r="52" spans="1:7" ht="26.25">
      <c r="A52" s="9" t="s">
        <v>20</v>
      </c>
      <c r="B52" s="62" t="s">
        <v>56</v>
      </c>
      <c r="C52" s="14">
        <v>2585.1</v>
      </c>
      <c r="D52" s="14">
        <v>5119.6</v>
      </c>
      <c r="E52" s="14">
        <v>3931.3</v>
      </c>
      <c r="F52" s="36">
        <f t="shared" si="2"/>
        <v>0.7678920228142824</v>
      </c>
      <c r="G52" s="13">
        <f t="shared" si="3"/>
        <v>1.5207535491857183</v>
      </c>
    </row>
    <row r="53" spans="1:7" ht="26.25">
      <c r="A53" s="9" t="s">
        <v>21</v>
      </c>
      <c r="B53" s="62" t="s">
        <v>57</v>
      </c>
      <c r="C53" s="14">
        <v>7225.8</v>
      </c>
      <c r="D53" s="14">
        <v>10201.4</v>
      </c>
      <c r="E53" s="14">
        <v>7066.2</v>
      </c>
      <c r="F53" s="36">
        <f t="shared" si="2"/>
        <v>0.6926696335797048</v>
      </c>
      <c r="G53" s="13">
        <f t="shared" si="3"/>
        <v>0.9779124802790002</v>
      </c>
    </row>
    <row r="54" spans="1:7" ht="26.25">
      <c r="A54" s="9" t="s">
        <v>22</v>
      </c>
      <c r="B54" s="62" t="s">
        <v>58</v>
      </c>
      <c r="C54" s="63">
        <f>C55+C56</f>
        <v>14317.900000000001</v>
      </c>
      <c r="D54" s="63">
        <f>D55+D56</f>
        <v>23744.4</v>
      </c>
      <c r="E54" s="63">
        <f>E55+E56</f>
        <v>14508.4</v>
      </c>
      <c r="F54" s="36">
        <f t="shared" si="2"/>
        <v>0.6110240730445915</v>
      </c>
      <c r="G54" s="13">
        <f t="shared" si="3"/>
        <v>1.0133050237814203</v>
      </c>
    </row>
    <row r="55" spans="1:7" ht="25.5" customHeight="1">
      <c r="A55" s="9" t="s">
        <v>23</v>
      </c>
      <c r="B55" s="62" t="s">
        <v>59</v>
      </c>
      <c r="C55" s="14">
        <v>12677.7</v>
      </c>
      <c r="D55" s="14">
        <v>20485.9</v>
      </c>
      <c r="E55" s="14">
        <v>12188.9</v>
      </c>
      <c r="F55" s="36">
        <f t="shared" si="2"/>
        <v>0.5949897246398742</v>
      </c>
      <c r="G55" s="13">
        <f t="shared" si="3"/>
        <v>0.9614441105247796</v>
      </c>
    </row>
    <row r="56" spans="1:7" ht="26.25">
      <c r="A56" s="9" t="s">
        <v>24</v>
      </c>
      <c r="B56" s="62" t="s">
        <v>60</v>
      </c>
      <c r="C56" s="14">
        <v>1640.2</v>
      </c>
      <c r="D56" s="14">
        <v>3258.5</v>
      </c>
      <c r="E56" s="14">
        <v>2319.5</v>
      </c>
      <c r="F56" s="36">
        <f t="shared" si="2"/>
        <v>0.7118305969004143</v>
      </c>
      <c r="G56" s="13">
        <f t="shared" si="3"/>
        <v>1.4141568101451043</v>
      </c>
    </row>
    <row r="57" spans="1:7" ht="27" customHeight="1">
      <c r="A57" s="9" t="s">
        <v>25</v>
      </c>
      <c r="B57" s="62" t="s">
        <v>61</v>
      </c>
      <c r="C57" s="63">
        <f>C58+C59+C60</f>
        <v>8480.599999999999</v>
      </c>
      <c r="D57" s="63">
        <f>D58+D59+D60</f>
        <v>12653.9</v>
      </c>
      <c r="E57" s="40">
        <f>E58+E59+E60</f>
        <v>9389.400000000001</v>
      </c>
      <c r="F57" s="36">
        <f t="shared" si="2"/>
        <v>0.7420162953713876</v>
      </c>
      <c r="G57" s="13">
        <f t="shared" si="3"/>
        <v>1.107162229087565</v>
      </c>
    </row>
    <row r="58" spans="1:7" ht="27" customHeight="1">
      <c r="A58" s="9" t="s">
        <v>26</v>
      </c>
      <c r="B58" s="62" t="s">
        <v>62</v>
      </c>
      <c r="C58" s="14">
        <v>241.7</v>
      </c>
      <c r="D58" s="14">
        <v>2736.6</v>
      </c>
      <c r="E58" s="14">
        <v>2683.3</v>
      </c>
      <c r="F58" s="36">
        <f t="shared" si="2"/>
        <v>0.9805232770591246</v>
      </c>
      <c r="G58" s="13" t="s">
        <v>131</v>
      </c>
    </row>
    <row r="59" spans="1:7" ht="26.25">
      <c r="A59" s="9" t="s">
        <v>27</v>
      </c>
      <c r="B59" s="62" t="s">
        <v>63</v>
      </c>
      <c r="C59" s="14">
        <v>5654.2</v>
      </c>
      <c r="D59" s="14">
        <v>5606.9</v>
      </c>
      <c r="E59" s="14">
        <v>3193.8</v>
      </c>
      <c r="F59" s="36">
        <f t="shared" si="2"/>
        <v>0.5696195758797197</v>
      </c>
      <c r="G59" s="13">
        <f t="shared" si="3"/>
        <v>0.5648544444837467</v>
      </c>
    </row>
    <row r="60" spans="1:7" ht="26.25" customHeight="1">
      <c r="A60" s="9" t="s">
        <v>28</v>
      </c>
      <c r="B60" s="62" t="s">
        <v>64</v>
      </c>
      <c r="C60" s="14">
        <v>2584.7</v>
      </c>
      <c r="D60" s="14">
        <v>4310.4</v>
      </c>
      <c r="E60" s="14">
        <v>3512.3</v>
      </c>
      <c r="F60" s="36">
        <f t="shared" si="2"/>
        <v>0.814843170007424</v>
      </c>
      <c r="G60" s="13">
        <f t="shared" si="3"/>
        <v>1.3588811080589625</v>
      </c>
    </row>
    <row r="61" spans="1:7" ht="26.25" customHeight="1">
      <c r="A61" s="9" t="s">
        <v>125</v>
      </c>
      <c r="B61" s="62" t="s">
        <v>126</v>
      </c>
      <c r="C61" s="63"/>
      <c r="D61" s="14">
        <v>603.4</v>
      </c>
      <c r="E61" s="14"/>
      <c r="F61" s="36">
        <f t="shared" si="2"/>
        <v>0</v>
      </c>
      <c r="G61" s="13"/>
    </row>
    <row r="62" spans="1:7" ht="26.25" customHeight="1">
      <c r="A62" s="9" t="s">
        <v>127</v>
      </c>
      <c r="B62" s="62" t="s">
        <v>128</v>
      </c>
      <c r="C62" s="63"/>
      <c r="D62" s="14">
        <v>603.4</v>
      </c>
      <c r="E62" s="14"/>
      <c r="F62" s="36">
        <f t="shared" si="2"/>
        <v>0</v>
      </c>
      <c r="G62" s="13"/>
    </row>
    <row r="63" spans="1:7" ht="26.25">
      <c r="A63" s="9" t="s">
        <v>29</v>
      </c>
      <c r="B63" s="62" t="s">
        <v>65</v>
      </c>
      <c r="C63" s="63">
        <f>C64</f>
        <v>152.1</v>
      </c>
      <c r="D63" s="63">
        <f>D64+D65</f>
        <v>470.7</v>
      </c>
      <c r="E63" s="63">
        <f>E64+E65</f>
        <v>187.5</v>
      </c>
      <c r="F63" s="36">
        <f t="shared" si="2"/>
        <v>0.39834289356277885</v>
      </c>
      <c r="G63" s="13">
        <f t="shared" si="3"/>
        <v>1.232741617357002</v>
      </c>
    </row>
    <row r="64" spans="1:7" ht="24.75" customHeight="1">
      <c r="A64" s="9" t="s">
        <v>30</v>
      </c>
      <c r="B64" s="62" t="s">
        <v>66</v>
      </c>
      <c r="C64" s="14">
        <v>152.1</v>
      </c>
      <c r="D64" s="14">
        <v>241.6</v>
      </c>
      <c r="E64" s="14">
        <v>187.5</v>
      </c>
      <c r="F64" s="36">
        <f t="shared" si="2"/>
        <v>0.7760761589403974</v>
      </c>
      <c r="G64" s="13">
        <f t="shared" si="3"/>
        <v>1.232741617357002</v>
      </c>
    </row>
    <row r="65" spans="1:7" ht="24.75" customHeight="1">
      <c r="A65" s="9" t="s">
        <v>129</v>
      </c>
      <c r="B65" s="62" t="s">
        <v>130</v>
      </c>
      <c r="C65" s="63"/>
      <c r="D65" s="14">
        <v>229.1</v>
      </c>
      <c r="E65" s="14"/>
      <c r="F65" s="36">
        <f t="shared" si="2"/>
        <v>0</v>
      </c>
      <c r="G65" s="13"/>
    </row>
    <row r="66" spans="1:7" ht="29.25" customHeight="1">
      <c r="A66" s="9" t="s">
        <v>31</v>
      </c>
      <c r="B66" s="62" t="s">
        <v>67</v>
      </c>
      <c r="C66" s="14">
        <f>C67</f>
        <v>29</v>
      </c>
      <c r="D66" s="14">
        <f>D67</f>
        <v>15.4</v>
      </c>
      <c r="E66" s="14">
        <f>E67</f>
        <v>0</v>
      </c>
      <c r="F66" s="36">
        <f t="shared" si="2"/>
        <v>0</v>
      </c>
      <c r="G66" s="13">
        <f t="shared" si="3"/>
        <v>0</v>
      </c>
    </row>
    <row r="67" spans="1:7" ht="29.25" customHeight="1">
      <c r="A67" s="9" t="s">
        <v>32</v>
      </c>
      <c r="B67" s="62" t="s">
        <v>68</v>
      </c>
      <c r="C67" s="14">
        <v>29</v>
      </c>
      <c r="D67" s="14">
        <v>15.4</v>
      </c>
      <c r="E67" s="14"/>
      <c r="F67" s="36">
        <f t="shared" si="2"/>
        <v>0</v>
      </c>
      <c r="G67" s="13">
        <f t="shared" si="3"/>
        <v>0</v>
      </c>
    </row>
    <row r="68" spans="1:7" ht="52.5">
      <c r="A68" s="9" t="s">
        <v>33</v>
      </c>
      <c r="B68" s="62" t="s">
        <v>69</v>
      </c>
      <c r="C68" s="63">
        <f>C69+C70</f>
        <v>6468.200000000001</v>
      </c>
      <c r="D68" s="63">
        <f>D69+D70</f>
        <v>7432.799999999999</v>
      </c>
      <c r="E68" s="63">
        <f>E69+E70</f>
        <v>3067.7999999999997</v>
      </c>
      <c r="F68" s="36">
        <f t="shared" si="2"/>
        <v>0.4127381336777527</v>
      </c>
      <c r="G68" s="13">
        <f t="shared" si="3"/>
        <v>0.47428960143471127</v>
      </c>
    </row>
    <row r="69" spans="1:7" ht="55.5" customHeight="1">
      <c r="A69" s="9" t="s">
        <v>34</v>
      </c>
      <c r="B69" s="62" t="s">
        <v>70</v>
      </c>
      <c r="C69" s="14">
        <v>1219.6</v>
      </c>
      <c r="D69" s="14">
        <v>3290.6</v>
      </c>
      <c r="E69" s="14">
        <v>2591.6</v>
      </c>
      <c r="F69" s="36">
        <f t="shared" si="2"/>
        <v>0.787576733726372</v>
      </c>
      <c r="G69" s="13" t="s">
        <v>124</v>
      </c>
    </row>
    <row r="70" spans="1:7" ht="53.25" customHeight="1">
      <c r="A70" s="9" t="s">
        <v>35</v>
      </c>
      <c r="B70" s="62" t="s">
        <v>71</v>
      </c>
      <c r="C70" s="14">
        <v>5248.6</v>
      </c>
      <c r="D70" s="14">
        <v>4142.2</v>
      </c>
      <c r="E70" s="14">
        <v>476.2</v>
      </c>
      <c r="F70" s="36">
        <f t="shared" si="2"/>
        <v>0.11496306310656174</v>
      </c>
      <c r="G70" s="13">
        <f t="shared" si="3"/>
        <v>0.09072895629310672</v>
      </c>
    </row>
    <row r="71" spans="1:7" ht="14.25">
      <c r="A71" s="84" t="s">
        <v>36</v>
      </c>
      <c r="B71" s="86"/>
      <c r="C71" s="87">
        <f>C6-C31</f>
        <v>162.29999999998836</v>
      </c>
      <c r="D71" s="87">
        <f>D6-D31</f>
        <v>4999.899999999965</v>
      </c>
      <c r="E71" s="87">
        <f>E6-E31</f>
        <v>5242.500000000058</v>
      </c>
      <c r="F71" s="37"/>
      <c r="G71" s="89"/>
    </row>
    <row r="72" spans="1:7" ht="14.25">
      <c r="A72" s="85"/>
      <c r="B72" s="84"/>
      <c r="C72" s="88"/>
      <c r="D72" s="88"/>
      <c r="E72" s="88"/>
      <c r="F72" s="38"/>
      <c r="G72" s="90"/>
    </row>
    <row r="73" spans="1:7" ht="26.25">
      <c r="A73" s="2" t="s">
        <v>78</v>
      </c>
      <c r="B73" s="2"/>
      <c r="C73" s="11">
        <f>C75</f>
        <v>-162.29999999998836</v>
      </c>
      <c r="D73" s="11">
        <f>D75</f>
        <v>-4999.899999999965</v>
      </c>
      <c r="E73" s="11">
        <f>E75</f>
        <v>-5242.5</v>
      </c>
      <c r="F73" s="15"/>
      <c r="G73" s="16"/>
    </row>
    <row r="74" spans="1:7" ht="14.25">
      <c r="A74" s="62" t="s">
        <v>3</v>
      </c>
      <c r="B74" s="62"/>
      <c r="C74" s="63"/>
      <c r="D74" s="14"/>
      <c r="E74" s="14"/>
      <c r="F74" s="14"/>
      <c r="G74" s="17"/>
    </row>
    <row r="75" spans="1:7" ht="30" customHeight="1">
      <c r="A75" s="10" t="s">
        <v>79</v>
      </c>
      <c r="B75" s="10" t="s">
        <v>87</v>
      </c>
      <c r="C75" s="18">
        <f>C76+C82</f>
        <v>-162.29999999998836</v>
      </c>
      <c r="D75" s="18">
        <f>D76+D82</f>
        <v>-4999.899999999965</v>
      </c>
      <c r="E75" s="18">
        <f>E76+E82+E79</f>
        <v>-5242.5</v>
      </c>
      <c r="F75" s="14"/>
      <c r="G75" s="17"/>
    </row>
    <row r="76" spans="1:7" ht="39" customHeight="1">
      <c r="A76" s="9" t="s">
        <v>80</v>
      </c>
      <c r="B76" s="9" t="s">
        <v>88</v>
      </c>
      <c r="C76" s="70">
        <f>C77+C78</f>
        <v>-570</v>
      </c>
      <c r="D76" s="14">
        <f>D78+D77</f>
        <v>-6000</v>
      </c>
      <c r="E76" s="14"/>
      <c r="F76" s="14"/>
      <c r="G76" s="17"/>
    </row>
    <row r="77" spans="1:7" ht="68.25" customHeight="1">
      <c r="A77" s="9" t="s">
        <v>81</v>
      </c>
      <c r="B77" s="9" t="s">
        <v>89</v>
      </c>
      <c r="C77" s="14"/>
      <c r="D77" s="14"/>
      <c r="E77" s="14"/>
      <c r="F77" s="14"/>
      <c r="G77" s="17"/>
    </row>
    <row r="78" spans="1:7" ht="83.25" customHeight="1">
      <c r="A78" s="9" t="s">
        <v>82</v>
      </c>
      <c r="B78" s="9" t="s">
        <v>86</v>
      </c>
      <c r="C78" s="14">
        <v>-570</v>
      </c>
      <c r="D78" s="14">
        <v>-6000</v>
      </c>
      <c r="E78" s="14"/>
      <c r="F78" s="14"/>
      <c r="G78" s="17"/>
    </row>
    <row r="79" spans="1:7" ht="30.75" customHeight="1">
      <c r="A79" s="9" t="s">
        <v>167</v>
      </c>
      <c r="B79" s="9" t="s">
        <v>168</v>
      </c>
      <c r="C79" s="70"/>
      <c r="D79" s="70">
        <f>D80+D81</f>
        <v>0</v>
      </c>
      <c r="E79" s="70">
        <f>E80+E81</f>
        <v>-2000</v>
      </c>
      <c r="F79" s="14"/>
      <c r="G79" s="17"/>
    </row>
    <row r="80" spans="1:7" ht="84" customHeight="1">
      <c r="A80" s="9" t="s">
        <v>165</v>
      </c>
      <c r="B80" s="9" t="s">
        <v>169</v>
      </c>
      <c r="C80" s="70"/>
      <c r="D80" s="70">
        <v>-2000</v>
      </c>
      <c r="E80" s="70">
        <v>-2000</v>
      </c>
      <c r="F80" s="14"/>
      <c r="G80" s="17"/>
    </row>
    <row r="81" spans="1:7" ht="81" customHeight="1">
      <c r="A81" s="9" t="s">
        <v>166</v>
      </c>
      <c r="B81" s="9" t="s">
        <v>170</v>
      </c>
      <c r="C81" s="70"/>
      <c r="D81" s="70">
        <v>2000</v>
      </c>
      <c r="E81" s="70"/>
      <c r="F81" s="14"/>
      <c r="G81" s="17"/>
    </row>
    <row r="82" spans="1:7" ht="28.5" customHeight="1">
      <c r="A82" s="9" t="s">
        <v>83</v>
      </c>
      <c r="B82" s="9" t="s">
        <v>90</v>
      </c>
      <c r="C82" s="70">
        <f>C83+C84</f>
        <v>407.70000000001164</v>
      </c>
      <c r="D82" s="63">
        <f>D83+D84</f>
        <v>1000.1000000000349</v>
      </c>
      <c r="E82" s="63">
        <f>E83+E84</f>
        <v>-3242.5</v>
      </c>
      <c r="F82" s="14"/>
      <c r="G82" s="17"/>
    </row>
    <row r="83" spans="1:7" ht="39">
      <c r="A83" s="9" t="s">
        <v>84</v>
      </c>
      <c r="B83" s="9" t="s">
        <v>91</v>
      </c>
      <c r="C83" s="14">
        <v>-301467.7</v>
      </c>
      <c r="D83" s="14">
        <v>-484875.1</v>
      </c>
      <c r="E83" s="14">
        <v>-330823.2</v>
      </c>
      <c r="F83" s="14"/>
      <c r="G83" s="17"/>
    </row>
    <row r="84" spans="1:7" ht="39">
      <c r="A84" s="9" t="s">
        <v>85</v>
      </c>
      <c r="B84" s="9" t="s">
        <v>92</v>
      </c>
      <c r="C84" s="14">
        <v>301875.4</v>
      </c>
      <c r="D84" s="14">
        <v>485875.2</v>
      </c>
      <c r="E84" s="14">
        <v>327580.7</v>
      </c>
      <c r="F84" s="14"/>
      <c r="G84" s="17"/>
    </row>
    <row r="86" spans="1:6" ht="15">
      <c r="A86" s="91" t="s">
        <v>72</v>
      </c>
      <c r="B86" s="91"/>
      <c r="C86" s="91"/>
      <c r="D86" s="91"/>
      <c r="E86" s="91"/>
      <c r="F86" s="64"/>
    </row>
    <row r="87" spans="1:7" ht="48" customHeight="1">
      <c r="A87" s="82" t="s">
        <v>73</v>
      </c>
      <c r="B87" s="82"/>
      <c r="C87" s="82"/>
      <c r="D87" s="82"/>
      <c r="E87" s="82"/>
      <c r="F87" s="82"/>
      <c r="G87" s="82"/>
    </row>
    <row r="88" spans="1:3" ht="15">
      <c r="A88" s="6"/>
      <c r="B88" s="91" t="s">
        <v>164</v>
      </c>
      <c r="C88" s="91"/>
    </row>
    <row r="89" spans="1:2" ht="15">
      <c r="A89" s="6"/>
      <c r="B89"/>
    </row>
    <row r="90" spans="1:7" ht="15.75" customHeight="1">
      <c r="A90" s="92" t="s">
        <v>74</v>
      </c>
      <c r="B90" s="92" t="s">
        <v>75</v>
      </c>
      <c r="C90" s="80" t="s">
        <v>158</v>
      </c>
      <c r="D90" s="80" t="s">
        <v>159</v>
      </c>
      <c r="E90" s="80" t="s">
        <v>160</v>
      </c>
      <c r="F90" s="80" t="s">
        <v>107</v>
      </c>
      <c r="G90" s="80" t="s">
        <v>121</v>
      </c>
    </row>
    <row r="91" spans="1:7" ht="57" customHeight="1">
      <c r="A91" s="92"/>
      <c r="B91" s="92"/>
      <c r="C91" s="81"/>
      <c r="D91" s="81"/>
      <c r="E91" s="81"/>
      <c r="F91" s="81"/>
      <c r="G91" s="81"/>
    </row>
    <row r="92" spans="1:7" ht="27.75" customHeight="1">
      <c r="A92" s="9" t="s">
        <v>76</v>
      </c>
      <c r="B92" s="60">
        <v>79</v>
      </c>
      <c r="C92" s="71">
        <v>13672.6</v>
      </c>
      <c r="D92" s="63">
        <v>19418.1</v>
      </c>
      <c r="E92" s="63">
        <v>14054.6</v>
      </c>
      <c r="F92" s="36">
        <f>E92/D92</f>
        <v>0.7237886301955393</v>
      </c>
      <c r="G92" s="39">
        <f>E92/C92</f>
        <v>1.0279390898585492</v>
      </c>
    </row>
    <row r="93" spans="1:7" ht="26.25">
      <c r="A93" s="9" t="s">
        <v>77</v>
      </c>
      <c r="B93" s="60">
        <v>1027</v>
      </c>
      <c r="C93" s="71">
        <v>154052.5</v>
      </c>
      <c r="D93" s="63">
        <v>232208.1</v>
      </c>
      <c r="E93" s="63">
        <v>166676.5</v>
      </c>
      <c r="F93" s="36">
        <f>E93/D93</f>
        <v>0.7177893449883962</v>
      </c>
      <c r="G93" s="39">
        <f>E93/C93</f>
        <v>1.0819460898070463</v>
      </c>
    </row>
    <row r="94" spans="1:7" ht="14.25">
      <c r="A94" s="65"/>
      <c r="B94" s="66"/>
      <c r="C94" s="67"/>
      <c r="D94" s="67"/>
      <c r="E94" s="67"/>
      <c r="F94" s="68"/>
      <c r="G94" s="69"/>
    </row>
    <row r="95" spans="1:7" ht="96.75" customHeight="1">
      <c r="A95" s="98" t="s">
        <v>161</v>
      </c>
      <c r="B95" s="98"/>
      <c r="C95" s="98"/>
      <c r="D95" s="98"/>
      <c r="E95" s="98"/>
      <c r="F95" s="98"/>
      <c r="G95" s="98"/>
    </row>
    <row r="96" spans="1:7" ht="66">
      <c r="A96" s="99" t="s">
        <v>137</v>
      </c>
      <c r="B96" s="100"/>
      <c r="C96" s="2" t="s">
        <v>158</v>
      </c>
      <c r="D96" s="2" t="s">
        <v>159</v>
      </c>
      <c r="E96" s="2" t="s">
        <v>160</v>
      </c>
      <c r="F96" s="2" t="s">
        <v>93</v>
      </c>
      <c r="G96" s="2" t="s">
        <v>121</v>
      </c>
    </row>
    <row r="97" spans="1:7" ht="29.25" customHeight="1">
      <c r="A97" s="96" t="s">
        <v>139</v>
      </c>
      <c r="B97" s="97"/>
      <c r="C97" s="63"/>
      <c r="D97" s="63">
        <v>10</v>
      </c>
      <c r="E97" s="63"/>
      <c r="F97" s="36">
        <f>E97/D97</f>
        <v>0</v>
      </c>
      <c r="G97" s="13"/>
    </row>
    <row r="98" spans="1:7" ht="27.75" customHeight="1">
      <c r="A98" s="96" t="s">
        <v>140</v>
      </c>
      <c r="B98" s="97"/>
      <c r="C98" s="63"/>
      <c r="D98" s="63">
        <v>316725.5</v>
      </c>
      <c r="E98" s="63">
        <v>226358.1</v>
      </c>
      <c r="F98" s="36">
        <f aca="true" t="shared" si="4" ref="F98:F117">E98/D98</f>
        <v>0.7146822721883777</v>
      </c>
      <c r="G98" s="13"/>
    </row>
    <row r="99" spans="1:7" ht="14.25">
      <c r="A99" s="93" t="s">
        <v>141</v>
      </c>
      <c r="B99" s="93"/>
      <c r="C99" s="63"/>
      <c r="D99" s="63">
        <v>30</v>
      </c>
      <c r="E99" s="63"/>
      <c r="F99" s="36">
        <f t="shared" si="4"/>
        <v>0</v>
      </c>
      <c r="G99" s="13"/>
    </row>
    <row r="100" spans="1:7" ht="30" customHeight="1">
      <c r="A100" s="93" t="s">
        <v>157</v>
      </c>
      <c r="B100" s="93"/>
      <c r="C100" s="63"/>
      <c r="D100" s="63">
        <v>22812.4</v>
      </c>
      <c r="E100" s="63">
        <v>17024.9</v>
      </c>
      <c r="F100" s="36">
        <f t="shared" si="4"/>
        <v>0.7463002577545546</v>
      </c>
      <c r="G100" s="13"/>
    </row>
    <row r="101" spans="1:7" ht="43.5" customHeight="1">
      <c r="A101" s="93" t="s">
        <v>142</v>
      </c>
      <c r="B101" s="93"/>
      <c r="C101" s="63"/>
      <c r="D101" s="63">
        <v>367.5</v>
      </c>
      <c r="E101" s="63"/>
      <c r="F101" s="36">
        <f t="shared" si="4"/>
        <v>0</v>
      </c>
      <c r="G101" s="13"/>
    </row>
    <row r="102" spans="1:7" ht="32.25" customHeight="1">
      <c r="A102" s="93" t="s">
        <v>143</v>
      </c>
      <c r="B102" s="93"/>
      <c r="C102" s="63">
        <v>580.5</v>
      </c>
      <c r="D102" s="63">
        <v>6174.2</v>
      </c>
      <c r="E102" s="63">
        <v>753.4</v>
      </c>
      <c r="F102" s="36">
        <f t="shared" si="4"/>
        <v>0.12202390593113278</v>
      </c>
      <c r="G102" s="13">
        <f>E102/C102</f>
        <v>1.2978466838931955</v>
      </c>
    </row>
    <row r="103" spans="1:7" ht="30" customHeight="1">
      <c r="A103" s="93" t="s">
        <v>144</v>
      </c>
      <c r="B103" s="93"/>
      <c r="C103" s="63"/>
      <c r="D103" s="63">
        <v>21</v>
      </c>
      <c r="E103" s="63"/>
      <c r="F103" s="36">
        <f t="shared" si="4"/>
        <v>0</v>
      </c>
      <c r="G103" s="13"/>
    </row>
    <row r="104" spans="1:7" ht="42.75" customHeight="1">
      <c r="A104" s="93" t="s">
        <v>145</v>
      </c>
      <c r="B104" s="93"/>
      <c r="C104" s="63"/>
      <c r="D104" s="63">
        <v>20</v>
      </c>
      <c r="E104" s="63"/>
      <c r="F104" s="36">
        <f t="shared" si="4"/>
        <v>0</v>
      </c>
      <c r="G104" s="13"/>
    </row>
    <row r="105" spans="1:7" ht="45" customHeight="1">
      <c r="A105" s="93" t="s">
        <v>146</v>
      </c>
      <c r="B105" s="93"/>
      <c r="C105" s="63"/>
      <c r="D105" s="63">
        <v>10</v>
      </c>
      <c r="E105" s="63"/>
      <c r="F105" s="36">
        <f t="shared" si="4"/>
        <v>0</v>
      </c>
      <c r="G105" s="13"/>
    </row>
    <row r="106" spans="1:7" ht="43.5" customHeight="1">
      <c r="A106" s="93" t="s">
        <v>147</v>
      </c>
      <c r="B106" s="93"/>
      <c r="C106" s="63">
        <v>523.3</v>
      </c>
      <c r="D106" s="63">
        <v>534.3</v>
      </c>
      <c r="E106" s="63">
        <v>246.1</v>
      </c>
      <c r="F106" s="36">
        <f t="shared" si="4"/>
        <v>0.46060265768294967</v>
      </c>
      <c r="G106" s="13">
        <f>E106/C106</f>
        <v>0.47028473151156125</v>
      </c>
    </row>
    <row r="107" spans="1:7" ht="28.5" customHeight="1">
      <c r="A107" s="93" t="s">
        <v>154</v>
      </c>
      <c r="B107" s="93"/>
      <c r="C107" s="63">
        <v>9.9</v>
      </c>
      <c r="D107" s="63">
        <v>200</v>
      </c>
      <c r="E107" s="63">
        <v>196.6</v>
      </c>
      <c r="F107" s="36">
        <f t="shared" si="4"/>
        <v>0.983</v>
      </c>
      <c r="G107" s="13">
        <f>E107/C107</f>
        <v>19.858585858585858</v>
      </c>
    </row>
    <row r="108" spans="1:7" ht="30" customHeight="1">
      <c r="A108" s="93" t="s">
        <v>148</v>
      </c>
      <c r="B108" s="93"/>
      <c r="C108" s="63"/>
      <c r="D108" s="63">
        <v>50</v>
      </c>
      <c r="E108" s="63"/>
      <c r="F108" s="36">
        <f t="shared" si="4"/>
        <v>0</v>
      </c>
      <c r="G108" s="13"/>
    </row>
    <row r="109" spans="1:7" ht="44.25" customHeight="1">
      <c r="A109" s="93" t="s">
        <v>149</v>
      </c>
      <c r="B109" s="93"/>
      <c r="C109" s="63"/>
      <c r="D109" s="63">
        <v>3045</v>
      </c>
      <c r="E109" s="63"/>
      <c r="F109" s="36">
        <f t="shared" si="4"/>
        <v>0</v>
      </c>
      <c r="G109" s="13"/>
    </row>
    <row r="110" spans="1:7" ht="39" customHeight="1">
      <c r="A110" s="93" t="s">
        <v>150</v>
      </c>
      <c r="B110" s="93"/>
      <c r="C110" s="63"/>
      <c r="D110" s="63">
        <v>10</v>
      </c>
      <c r="E110" s="63"/>
      <c r="F110" s="36">
        <f t="shared" si="4"/>
        <v>0</v>
      </c>
      <c r="G110" s="13"/>
    </row>
    <row r="111" spans="1:7" ht="53.25" customHeight="1">
      <c r="A111" s="93" t="s">
        <v>151</v>
      </c>
      <c r="B111" s="93"/>
      <c r="C111" s="63"/>
      <c r="D111" s="63">
        <v>144</v>
      </c>
      <c r="E111" s="63"/>
      <c r="F111" s="36">
        <f t="shared" si="4"/>
        <v>0</v>
      </c>
      <c r="G111" s="13"/>
    </row>
    <row r="112" spans="1:7" ht="55.5" customHeight="1">
      <c r="A112" s="93" t="s">
        <v>152</v>
      </c>
      <c r="B112" s="93"/>
      <c r="C112" s="63"/>
      <c r="D112" s="63">
        <v>20</v>
      </c>
      <c r="E112" s="63"/>
      <c r="F112" s="36">
        <f t="shared" si="4"/>
        <v>0</v>
      </c>
      <c r="G112" s="13"/>
    </row>
    <row r="113" spans="1:7" ht="55.5" customHeight="1">
      <c r="A113" s="93" t="s">
        <v>153</v>
      </c>
      <c r="B113" s="93"/>
      <c r="C113" s="63"/>
      <c r="D113" s="63">
        <v>6000</v>
      </c>
      <c r="E113" s="63"/>
      <c r="F113" s="36">
        <f t="shared" si="4"/>
        <v>0</v>
      </c>
      <c r="G113" s="13"/>
    </row>
    <row r="114" spans="1:7" ht="52.5" customHeight="1">
      <c r="A114" s="93" t="s">
        <v>155</v>
      </c>
      <c r="B114" s="93"/>
      <c r="C114" s="63"/>
      <c r="D114" s="63">
        <v>1295.4</v>
      </c>
      <c r="E114" s="63">
        <v>349.8</v>
      </c>
      <c r="F114" s="36">
        <f t="shared" si="4"/>
        <v>0.270032422417786</v>
      </c>
      <c r="G114" s="13"/>
    </row>
    <row r="115" spans="1:7" ht="52.5" customHeight="1">
      <c r="A115" s="96" t="s">
        <v>162</v>
      </c>
      <c r="B115" s="97"/>
      <c r="C115" s="70">
        <v>178.9</v>
      </c>
      <c r="D115" s="70"/>
      <c r="E115" s="70"/>
      <c r="F115" s="36"/>
      <c r="G115" s="13">
        <f>E115/C115</f>
        <v>0</v>
      </c>
    </row>
    <row r="116" spans="1:7" ht="30" customHeight="1">
      <c r="A116" s="96" t="s">
        <v>163</v>
      </c>
      <c r="B116" s="97"/>
      <c r="C116" s="70">
        <v>1985</v>
      </c>
      <c r="D116" s="70"/>
      <c r="E116" s="70"/>
      <c r="F116" s="36"/>
      <c r="G116" s="13">
        <f>E116/C116</f>
        <v>0</v>
      </c>
    </row>
    <row r="117" spans="1:7" ht="14.25">
      <c r="A117" s="94" t="s">
        <v>156</v>
      </c>
      <c r="B117" s="95"/>
      <c r="C117" s="11">
        <f>SUM(C97:C116)</f>
        <v>3277.6000000000004</v>
      </c>
      <c r="D117" s="11">
        <f>SUM(D97:D116)</f>
        <v>357469.30000000005</v>
      </c>
      <c r="E117" s="11">
        <f>SUM(E97:E116)</f>
        <v>244928.9</v>
      </c>
      <c r="F117" s="35">
        <f t="shared" si="4"/>
        <v>0.6851746429693402</v>
      </c>
      <c r="G117" s="12">
        <f>E117/C117</f>
        <v>74.72812423724676</v>
      </c>
    </row>
    <row r="118" spans="1:3" ht="15">
      <c r="A118" s="6"/>
      <c r="B118"/>
      <c r="C118" s="72"/>
    </row>
    <row r="119" spans="1:5" ht="15">
      <c r="A119" s="7"/>
      <c r="B119"/>
      <c r="D119" s="91"/>
      <c r="E119" s="91"/>
    </row>
    <row r="120" ht="14.25">
      <c r="B120"/>
    </row>
    <row r="121" ht="15">
      <c r="F121" s="64"/>
    </row>
  </sheetData>
  <sheetProtection/>
  <mergeCells count="42">
    <mergeCell ref="A2:G2"/>
    <mergeCell ref="A3:G3"/>
    <mergeCell ref="A71:A72"/>
    <mergeCell ref="B71:B72"/>
    <mergeCell ref="C71:C72"/>
    <mergeCell ref="D71:D72"/>
    <mergeCell ref="E71:E72"/>
    <mergeCell ref="G71:G72"/>
    <mergeCell ref="A86:E86"/>
    <mergeCell ref="A87:G87"/>
    <mergeCell ref="B88:C88"/>
    <mergeCell ref="A90:A91"/>
    <mergeCell ref="B90:B91"/>
    <mergeCell ref="C90:C91"/>
    <mergeCell ref="D90:D91"/>
    <mergeCell ref="E90:E91"/>
    <mergeCell ref="F90:F91"/>
    <mergeCell ref="G90:G91"/>
    <mergeCell ref="D119:E119"/>
    <mergeCell ref="A95:G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7:B117"/>
    <mergeCell ref="A115:B115"/>
    <mergeCell ref="A116:B11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Елена Варварина</cp:lastModifiedBy>
  <cp:lastPrinted>2018-10-18T09:17:59Z</cp:lastPrinted>
  <dcterms:created xsi:type="dcterms:W3CDTF">2017-01-20T09:08:07Z</dcterms:created>
  <dcterms:modified xsi:type="dcterms:W3CDTF">2018-10-24T09:13:56Z</dcterms:modified>
  <cp:category/>
  <cp:version/>
  <cp:contentType/>
  <cp:contentStatus/>
</cp:coreProperties>
</file>