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5" yWindow="65506" windowWidth="13950" windowHeight="12720" activeTab="0"/>
  </bookViews>
  <sheets>
    <sheet name="1.23" sheetId="1" r:id="rId1"/>
  </sheets>
  <definedNames/>
  <calcPr fullCalcOnLoad="1"/>
</workbook>
</file>

<file path=xl/sharedStrings.xml><?xml version="1.0" encoding="utf-8"?>
<sst xmlns="http://schemas.openxmlformats.org/spreadsheetml/2006/main" count="177" uniqueCount="169">
  <si>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</si>
  <si>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</si>
  <si>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</si>
  <si>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</si>
  <si>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</si>
  <si>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</si>
  <si>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</si>
  <si>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</si>
  <si>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</si>
  <si>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</si>
  <si>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</si>
  <si>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</si>
  <si>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</si>
  <si>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</si>
  <si>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</si>
  <si>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</si>
  <si>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</si>
  <si>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</si>
  <si>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</si>
  <si>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</si>
  <si>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</si>
  <si>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</si>
  <si>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</si>
  <si>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</si>
  <si>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</si>
  <si>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</si>
  <si>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</si>
  <si>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</si>
  <si>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</si>
  <si>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</si>
  <si>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</si>
  <si>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</si>
  <si>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</si>
  <si>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</si>
  <si>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</si>
  <si>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</si>
  <si>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</si>
  <si>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</si>
  <si>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</si>
  <si>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</si>
  <si>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</si>
  <si>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</si>
  <si>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</si>
  <si>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</si>
  <si>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</si>
  <si>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</si>
  <si>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</si>
  <si>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</si>
  <si>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</si>
  <si>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</si>
  <si>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</si>
  <si>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</si>
  <si>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</si>
  <si>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</si>
  <si>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</si>
  <si>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000 1300 0000000000 000</t>
  </si>
  <si>
    <t>000 1301 0000000000 000</t>
  </si>
  <si>
    <t>000 1400 0000000000 000</t>
  </si>
  <si>
    <t>000 1401 0000000000 000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</si>
  <si>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</si>
  <si>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</si>
  <si>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</si>
  <si>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</si>
  <si>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</si>
  <si>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</si>
  <si>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</si>
  <si>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</si>
  <si>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</si>
  <si>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</si>
  <si>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</si>
  <si>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000 01000000000000000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</si>
  <si>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</si>
  <si>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</si>
  <si>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</si>
  <si>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</si>
  <si>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</si>
  <si>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</si>
  <si>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</si>
  <si>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</si>
  <si>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сельскохозяйственный 
налог</t>
  </si>
  <si>
    <t>Государственная 
пошлина</t>
  </si>
  <si>
    <t>1 11 05030 00 0000 120</t>
  </si>
  <si>
    <t>Платежи от государственных и
 муниципальных унитарных 
предприятий</t>
  </si>
  <si>
    <t>1 11 07000 00 0000 120</t>
  </si>
  <si>
    <t>1 11 09000 00 0000 120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</si>
  <si>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</si>
  <si>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</si>
  <si>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</si>
  <si>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</si>
  <si>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</si>
  <si>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</si>
  <si>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</si>
  <si>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Субсидии бюджетам субъектов 
Российской Федерации и 
муниципальных образований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</si>
  <si>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</si>
  <si>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</si>
  <si>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Дотация бюджетам 
субьектов Российской Федерации
 и муниципальных образований</t>
  </si>
  <si>
    <t>202 10000 00 0000 151</t>
  </si>
  <si>
    <t>202 20000 00 0000 151</t>
  </si>
  <si>
    <t>Субвенции бюджетам субъектов 
Российской Федерации и 
муниципальных образований</t>
  </si>
  <si>
    <t>202 30000 00 0000 151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</si>
  <si>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</si>
  <si>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</si>
  <si>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</si>
  <si>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</si>
  <si>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</si>
  <si>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</si>
  <si>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</si>
  <si>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</si>
  <si>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</si>
  <si>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>Муниципальная программа «Развитие физческой культуры и спорта в Базарно-Карабулакском муниципальном районе"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</si>
  <si>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</si>
  <si>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</si>
  <si>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</si>
  <si>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</si>
  <si>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</si>
  <si>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</si>
  <si>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</si>
  <si>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</si>
  <si>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</si>
  <si>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Расходы бюджета, всего</t>
  </si>
  <si>
    <t>Сельское хозяйство и рыболовство</t>
  </si>
  <si>
    <t>000 0405 0000000000 000</t>
  </si>
  <si>
    <t xml:space="preserve">Налог взимаемый в связи с применением патентной системы налогообложения </t>
  </si>
  <si>
    <t>Муниципальная программа "Повышение безопасности дорожного движения в Базарно-Карабулакском муниципальном районе"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</si>
  <si>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</si>
  <si>
    <t>Средства массовой информации</t>
  </si>
  <si>
    <t>Периодическая печать и издательства</t>
  </si>
  <si>
    <t>000 1200 0000000000 000</t>
  </si>
  <si>
    <t>000 1202 0000000000 000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</si>
  <si>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</si>
  <si>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000 1403 0000000000 000</t>
  </si>
  <si>
    <t>Муниципальная программа "Развитие национальных культур Базарно-Карабулакского муниципального района на 2019-2021 годы"</t>
  </si>
  <si>
    <t>Транспортный налог</t>
  </si>
  <si>
    <t>Прочие неналоговые 
доходы</t>
  </si>
  <si>
    <t>1 17 00000 00 0000 000</t>
  </si>
  <si>
    <t xml:space="preserve">Возврат </t>
  </si>
  <si>
    <t>218 00000 00 0000 151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</si>
  <si>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чуреждений (за исключением имущества бюджетных и автономных учреждений)</t>
  </si>
  <si>
    <t>Доходы от использования имущества,находящегося в государственной и муниципальной собственности</t>
  </si>
  <si>
    <t>Единый налог на вмененный доход для отдельных видов деятельности</t>
  </si>
  <si>
    <t>Исполнено  на 1 апреля  2022 г</t>
  </si>
  <si>
    <t>% исполнения 2022 года к 2021 году</t>
  </si>
  <si>
    <t>Исполнено  на 1 апреля 2022 г</t>
  </si>
  <si>
    <t>Иные межбюджетные 
трансферты</t>
  </si>
  <si>
    <t>202 40000 00 0000 150</t>
  </si>
  <si>
    <t>Бюджетные кредиты из других бюджетов бюджетной системы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</si>
  <si>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</si>
  <si>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000 01030100050000810</t>
  </si>
  <si>
    <t>000 01030000000000000</t>
  </si>
  <si>
    <t>Муниципальная программа "Гармонизация межнациональных отношений и этнокультурное развитие народов Базарно-Карабулакского муниципального района на 2022-2024 годы"</t>
  </si>
  <si>
    <t>св. 2 раз</t>
  </si>
  <si>
    <t>св. 11 раз</t>
  </si>
  <si>
    <t>Судебная система</t>
  </si>
  <si>
    <t>000 0105 0000000000 000</t>
  </si>
  <si>
    <t>св. 4 раз</t>
  </si>
  <si>
    <t>Муниципальная программа "Охрана окружающей среды Базарно-Карабулакского муниципального района Саратовской области"</t>
  </si>
  <si>
    <t>на 1 апреля 2023 года</t>
  </si>
  <si>
    <t>Исполнено  на 1 апреля  2023 г</t>
  </si>
  <si>
    <t>Утвержденные бюджетные назначения  на 1 апреля  2023 г</t>
  </si>
  <si>
    <t>на 1 апреля 2023 г</t>
  </si>
  <si>
    <t>Утвержденные бюджетные назначения на 1 апреля 2023 г</t>
  </si>
  <si>
    <t>Исполнено  на 1 апреля 2023 г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</si>
  <si>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апреля 2023 г
</t>
  </si>
  <si>
    <t>Утвержденные бюджетные назначения  на 1 апреля 2023 г</t>
  </si>
  <si>
    <t>219 00000 00 0000 150</t>
  </si>
  <si>
    <t>111 05010 00 0000 120</t>
  </si>
  <si>
    <t>Налоги на товары (работы, услуги), реализуемые на территории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</si>
  <si>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
 указанных земельных участков</t>
  </si>
  <si>
    <t>Проценты, полученные от предоставления бюджетных кредитов внутри страны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</si>
</sst>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  <numFmt numFmtId="172" formatCode="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PT Astra Serif"/>
      <family val="1"/>
    </font>
    <font>
      <b/>
      <sz val="12"/>
      <name val="PT Astra Serif"/>
      <family val="1"/>
    </font>
    <font>
      <sz val="10"/>
      <name val="PT Astra Serif"/>
      <family val="1"/>
    </font>
    <font>
      <sz val="8"/>
      <name val="PT Astra Serif"/>
      <family val="1"/>
    </font>
    <font>
      <b/>
      <sz val="10"/>
      <name val="PT Astra Serif"/>
      <family val="1"/>
    </font>
    <font>
      <b/>
      <sz val="8"/>
      <name val="PT Astra Serif"/>
      <family val="1"/>
    </font>
    <font>
      <b/>
      <sz val="9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0"/>
      <color indexed="8"/>
      <name val="PT Astra Serif"/>
      <family val="1"/>
    </font>
    <font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b/>
      <sz val="12"/>
      <color theme="1"/>
      <name val="PT Astra Serif"/>
      <family val="1"/>
    </font>
    <font>
      <b/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1" fontId="53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169" fontId="53" fillId="0" borderId="0" xfId="56" applyNumberFormat="1" applyFont="1" applyBorder="1" applyAlignment="1">
      <alignment/>
    </xf>
    <xf numFmtId="169" fontId="53" fillId="0" borderId="0" xfId="0" applyNumberFormat="1" applyFont="1" applyBorder="1" applyAlignment="1">
      <alignment/>
    </xf>
    <xf numFmtId="0" fontId="51" fillId="0" borderId="10" xfId="0" applyFont="1" applyBorder="1" applyAlignment="1">
      <alignment/>
    </xf>
    <xf numFmtId="168" fontId="51" fillId="0" borderId="10" xfId="0" applyNumberFormat="1" applyFont="1" applyBorder="1" applyAlignment="1">
      <alignment/>
    </xf>
    <xf numFmtId="169" fontId="51" fillId="0" borderId="10" xfId="56" applyNumberFormat="1" applyFont="1" applyBorder="1" applyAlignment="1">
      <alignment/>
    </xf>
    <xf numFmtId="169" fontId="51" fillId="0" borderId="10" xfId="0" applyNumberFormat="1" applyFont="1" applyBorder="1" applyAlignment="1">
      <alignment horizontal="right"/>
    </xf>
    <xf numFmtId="0" fontId="52" fillId="0" borderId="0" xfId="0" applyFont="1" applyBorder="1" applyAlignment="1">
      <alignment horizontal="center" vertical="top" wrapText="1"/>
    </xf>
    <xf numFmtId="1" fontId="48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169" fontId="48" fillId="0" borderId="0" xfId="56" applyNumberFormat="1" applyFont="1" applyBorder="1" applyAlignment="1">
      <alignment/>
    </xf>
    <xf numFmtId="169" fontId="48" fillId="0" borderId="0" xfId="0" applyNumberFormat="1" applyFont="1" applyBorder="1" applyAlignment="1">
      <alignment/>
    </xf>
    <xf numFmtId="0" fontId="49" fillId="0" borderId="10" xfId="0" applyFont="1" applyBorder="1" applyAlignment="1">
      <alignment/>
    </xf>
    <xf numFmtId="168" fontId="49" fillId="0" borderId="10" xfId="0" applyNumberFormat="1" applyFont="1" applyBorder="1" applyAlignment="1">
      <alignment/>
    </xf>
    <xf numFmtId="169" fontId="49" fillId="0" borderId="10" xfId="56" applyNumberFormat="1" applyFont="1" applyBorder="1" applyAlignment="1">
      <alignment/>
    </xf>
    <xf numFmtId="0" fontId="48" fillId="0" borderId="0" xfId="0" applyFont="1" applyBorder="1" applyAlignment="1">
      <alignment wrapText="1"/>
    </xf>
    <xf numFmtId="1" fontId="51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169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2" fontId="48" fillId="0" borderId="10" xfId="0" applyNumberFormat="1" applyFont="1" applyBorder="1" applyAlignment="1">
      <alignment/>
    </xf>
    <xf numFmtId="170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wrapText="1"/>
    </xf>
    <xf numFmtId="0" fontId="8" fillId="33" borderId="0" xfId="0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/>
    </xf>
    <xf numFmtId="170" fontId="48" fillId="0" borderId="0" xfId="0" applyNumberFormat="1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168" fontId="51" fillId="0" borderId="10" xfId="0" applyNumberFormat="1" applyFont="1" applyFill="1" applyBorder="1" applyAlignment="1">
      <alignment horizontal="center" vertical="top" wrapText="1"/>
    </xf>
    <xf numFmtId="169" fontId="51" fillId="0" borderId="10" xfId="0" applyNumberFormat="1" applyFont="1" applyBorder="1" applyAlignment="1">
      <alignment horizontal="center" vertical="top" wrapText="1"/>
    </xf>
    <xf numFmtId="169" fontId="51" fillId="0" borderId="10" xfId="0" applyNumberFormat="1" applyFont="1" applyBorder="1" applyAlignment="1">
      <alignment horizontal="center" vertical="top"/>
    </xf>
    <xf numFmtId="169" fontId="49" fillId="0" borderId="10" xfId="0" applyNumberFormat="1" applyFont="1" applyBorder="1" applyAlignment="1">
      <alignment horizontal="center" vertical="top" wrapText="1"/>
    </xf>
    <xf numFmtId="169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168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168" fontId="49" fillId="0" borderId="10" xfId="0" applyNumberFormat="1" applyFont="1" applyFill="1" applyBorder="1" applyAlignment="1">
      <alignment horizontal="center" vertical="top" wrapText="1"/>
    </xf>
    <xf numFmtId="168" fontId="49" fillId="0" borderId="10" xfId="0" applyNumberFormat="1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168" fontId="5" fillId="0" borderId="11" xfId="0" applyNumberFormat="1" applyFont="1" applyFill="1" applyBorder="1" applyAlignment="1">
      <alignment horizontal="center" vertical="top" wrapText="1"/>
    </xf>
    <xf numFmtId="49" fontId="49" fillId="0" borderId="11" xfId="0" applyNumberFormat="1" applyFont="1" applyBorder="1" applyAlignment="1">
      <alignment vertical="top" wrapText="1"/>
    </xf>
    <xf numFmtId="0" fontId="52" fillId="0" borderId="0" xfId="0" applyFont="1" applyAlignment="1">
      <alignment/>
    </xf>
    <xf numFmtId="0" fontId="49" fillId="0" borderId="0" xfId="0" applyFont="1" applyBorder="1" applyAlignment="1">
      <alignment vertical="top" wrapText="1"/>
    </xf>
    <xf numFmtId="0" fontId="49" fillId="0" borderId="0" xfId="0" applyFont="1" applyFill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 horizontal="center" vertical="top" wrapText="1"/>
    </xf>
    <xf numFmtId="168" fontId="49" fillId="0" borderId="0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168" fontId="3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168" fontId="49" fillId="0" borderId="10" xfId="0" applyNumberFormat="1" applyFont="1" applyFill="1" applyBorder="1" applyAlignment="1">
      <alignment horizontal="center" vertical="top" wrapText="1"/>
    </xf>
    <xf numFmtId="168" fontId="49" fillId="0" borderId="12" xfId="0" applyNumberFormat="1" applyFont="1" applyFill="1" applyBorder="1" applyAlignment="1">
      <alignment horizontal="center" vertical="top" wrapText="1"/>
    </xf>
    <xf numFmtId="168" fontId="49" fillId="0" borderId="10" xfId="0" applyNumberFormat="1" applyFont="1" applyBorder="1" applyAlignment="1">
      <alignment horizontal="center" vertical="top" wrapText="1"/>
    </xf>
    <xf numFmtId="168" fontId="49" fillId="0" borderId="12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172" fontId="9" fillId="0" borderId="0" xfId="0" applyNumberFormat="1" applyFont="1" applyFill="1" applyBorder="1" applyAlignment="1" applyProtection="1">
      <alignment wrapText="1"/>
      <protection hidden="1"/>
    </xf>
    <xf numFmtId="0" fontId="49" fillId="0" borderId="14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8"/>
  <sheetViews>
    <sheetView tabSelected="1" zoomScalePageLayoutView="0" workbookViewId="0" topLeftCell="A58">
      <selection activeCell="C7" sqref="C7"/>
    </sheetView>
  </sheetViews>
  <sheetFormatPr defaultColWidth="9.140625" defaultRowHeight="15"/>
  <cols>
    <col min="1" max="1" width="28.57421875" style="1" customWidth="1"/>
    <col min="2" max="2" width="18.57421875" style="2" customWidth="1"/>
    <col min="3" max="3" width="11.28125" style="3" customWidth="1"/>
    <col min="4" max="4" width="14.28125" style="1" customWidth="1"/>
    <col min="5" max="5" width="11.8515625" style="1" customWidth="1"/>
    <col min="6" max="6" width="11.140625" style="1" customWidth="1"/>
    <col min="7" max="7" width="10.7109375" style="1" customWidth="1"/>
    <col min="8" max="16384" width="9.140625" style="1" customWidth="1"/>
  </cols>
  <sheetData>
    <row r="1" ht="0.75" customHeight="1"/>
    <row r="2" spans="1:7" ht="16.5" customHeight="1">
      <c r="A2" s="69" t="s">
        <v>4</v>
      </c>
      <c r="B2" s="69"/>
      <c r="C2" s="69"/>
      <c r="D2" s="69"/>
      <c r="E2" s="69"/>
      <c r="F2" s="69"/>
      <c r="G2" s="69"/>
    </row>
    <row r="3" spans="1:7" ht="19.5" customHeight="1">
      <c r="A3" s="70" t="s">
        <v>156</v>
      </c>
      <c r="B3" s="70"/>
      <c r="C3" s="70"/>
      <c r="D3" s="70"/>
      <c r="E3" s="70"/>
      <c r="F3" s="70"/>
      <c r="G3" s="70"/>
    </row>
    <row r="4" spans="1:7" ht="15.75">
      <c r="A4" s="4"/>
      <c r="B4" s="5"/>
      <c r="C4" s="6"/>
      <c r="D4" s="4"/>
      <c r="E4" s="4"/>
      <c r="F4" s="4"/>
      <c r="G4" s="7" t="s">
        <v>5</v>
      </c>
    </row>
    <row r="5" spans="1:15" ht="68.25" customHeight="1">
      <c r="A5" s="8" t="s">
        <v>0</v>
      </c>
      <c r="B5" s="8" t="s">
        <v>1</v>
      </c>
      <c r="C5" s="8" t="s">
        <v>140</v>
      </c>
      <c r="D5" s="8" t="s">
        <v>158</v>
      </c>
      <c r="E5" s="8" t="s">
        <v>157</v>
      </c>
      <c r="F5" s="8" t="s">
        <v>74</v>
      </c>
      <c r="G5" s="8" t="s">
        <v>141</v>
      </c>
      <c r="I5" s="64"/>
      <c r="J5" s="9"/>
      <c r="K5" s="10"/>
      <c r="L5" s="10"/>
      <c r="M5" s="10"/>
      <c r="N5" s="11"/>
      <c r="O5" s="12"/>
    </row>
    <row r="6" spans="1:15" ht="21.75" customHeight="1">
      <c r="A6" s="8" t="s">
        <v>2</v>
      </c>
      <c r="B6" s="13"/>
      <c r="C6" s="14">
        <f>C8+C28++C34+C33</f>
        <v>126293.5</v>
      </c>
      <c r="D6" s="14">
        <f>D8+D28++D34</f>
        <v>678858.2</v>
      </c>
      <c r="E6" s="14">
        <f>E8+E28++E34</f>
        <v>157544.5</v>
      </c>
      <c r="F6" s="15">
        <f>E6/D6</f>
        <v>0.23207276571160224</v>
      </c>
      <c r="G6" s="16">
        <f>E6/C6</f>
        <v>1.24744741415829</v>
      </c>
      <c r="I6" s="17"/>
      <c r="J6" s="18"/>
      <c r="K6" s="19"/>
      <c r="L6" s="19"/>
      <c r="M6" s="19"/>
      <c r="N6" s="20"/>
      <c r="O6" s="21"/>
    </row>
    <row r="7" spans="1:15" ht="15">
      <c r="A7" s="52" t="s">
        <v>3</v>
      </c>
      <c r="B7" s="22"/>
      <c r="C7" s="23"/>
      <c r="D7" s="23"/>
      <c r="E7" s="23"/>
      <c r="F7" s="24"/>
      <c r="G7" s="16"/>
      <c r="I7" s="25"/>
      <c r="J7" s="18"/>
      <c r="K7" s="19"/>
      <c r="L7" s="19"/>
      <c r="M7" s="19"/>
      <c r="N7" s="20"/>
      <c r="O7" s="21"/>
    </row>
    <row r="8" spans="1:15" ht="25.5">
      <c r="A8" s="8" t="s">
        <v>75</v>
      </c>
      <c r="B8" s="26">
        <v>10000000000000000</v>
      </c>
      <c r="C8" s="27">
        <v>26171.2</v>
      </c>
      <c r="D8" s="27">
        <v>119996.1</v>
      </c>
      <c r="E8" s="27">
        <v>25496.8</v>
      </c>
      <c r="F8" s="15">
        <f aca="true" t="shared" si="0" ref="F8:F34">E8/D8</f>
        <v>0.2124802389410989</v>
      </c>
      <c r="G8" s="16">
        <f>E8/C8</f>
        <v>0.9742312159931528</v>
      </c>
      <c r="I8" s="25"/>
      <c r="J8" s="18"/>
      <c r="K8" s="19"/>
      <c r="L8" s="19"/>
      <c r="M8" s="19"/>
      <c r="N8" s="20"/>
      <c r="O8" s="21"/>
    </row>
    <row r="9" spans="1:15" ht="19.5" customHeight="1">
      <c r="A9" s="52" t="s">
        <v>76</v>
      </c>
      <c r="B9" s="28">
        <v>10100000000000000</v>
      </c>
      <c r="C9" s="29">
        <v>10269.8</v>
      </c>
      <c r="D9" s="29">
        <v>57760.4</v>
      </c>
      <c r="E9" s="29">
        <v>8566.9</v>
      </c>
      <c r="F9" s="24">
        <f t="shared" si="0"/>
        <v>0.14831787868505064</v>
      </c>
      <c r="G9" s="30">
        <f>E9/C9</f>
        <v>0.8341837231494285</v>
      </c>
      <c r="I9" s="25"/>
      <c r="J9" s="18"/>
      <c r="K9" s="19"/>
      <c r="L9" s="19"/>
      <c r="M9" s="19"/>
      <c r="N9" s="20"/>
      <c r="O9" s="21"/>
    </row>
    <row r="10" spans="1:15" ht="26.25">
      <c r="A10" s="31" t="s">
        <v>77</v>
      </c>
      <c r="B10" s="28">
        <v>10102000010000100</v>
      </c>
      <c r="C10" s="29">
        <v>10269.8</v>
      </c>
      <c r="D10" s="29">
        <v>57760.4</v>
      </c>
      <c r="E10" s="29">
        <v>8566.9</v>
      </c>
      <c r="F10" s="24">
        <f t="shared" si="0"/>
        <v>0.14831787868505064</v>
      </c>
      <c r="G10" s="30">
        <f aca="true" t="shared" si="1" ref="G10:G34">E10/C10</f>
        <v>0.8341837231494285</v>
      </c>
      <c r="I10" s="25"/>
      <c r="J10" s="18"/>
      <c r="K10" s="19"/>
      <c r="L10" s="19"/>
      <c r="M10" s="19"/>
      <c r="N10" s="20"/>
      <c r="O10" s="21"/>
    </row>
    <row r="11" spans="1:15" ht="50.25" customHeight="1">
      <c r="A11" s="31" t="s">
        <v>166</v>
      </c>
      <c r="B11" s="28">
        <v>10300000000000000</v>
      </c>
      <c r="C11" s="29">
        <v>2425.7</v>
      </c>
      <c r="D11" s="29">
        <v>8284.3</v>
      </c>
      <c r="E11" s="29">
        <v>2015.6</v>
      </c>
      <c r="F11" s="24">
        <f t="shared" si="0"/>
        <v>0.24330359837282572</v>
      </c>
      <c r="G11" s="30">
        <f t="shared" si="1"/>
        <v>0.8309354000906954</v>
      </c>
      <c r="I11" s="25"/>
      <c r="J11" s="18"/>
      <c r="K11" s="19"/>
      <c r="L11" s="19"/>
      <c r="M11" s="19"/>
      <c r="N11" s="20"/>
      <c r="O11" s="21"/>
    </row>
    <row r="12" spans="1:15" ht="26.25">
      <c r="A12" s="31" t="s">
        <v>78</v>
      </c>
      <c r="B12" s="28">
        <v>10500000000000000</v>
      </c>
      <c r="C12" s="29">
        <v>6119.8</v>
      </c>
      <c r="D12" s="29">
        <v>12659</v>
      </c>
      <c r="E12" s="29">
        <v>8877.4</v>
      </c>
      <c r="F12" s="24">
        <f t="shared" si="0"/>
        <v>0.7012718224188325</v>
      </c>
      <c r="G12" s="30">
        <f t="shared" si="1"/>
        <v>1.4506029608810744</v>
      </c>
      <c r="I12" s="25"/>
      <c r="J12" s="18"/>
      <c r="K12" s="19"/>
      <c r="L12" s="19"/>
      <c r="M12" s="19"/>
      <c r="N12" s="20"/>
      <c r="O12" s="21"/>
    </row>
    <row r="13" spans="1:15" ht="37.5" customHeight="1">
      <c r="A13" s="31" t="s">
        <v>139</v>
      </c>
      <c r="B13" s="28">
        <v>10502000020000100</v>
      </c>
      <c r="C13" s="29">
        <v>-10.6</v>
      </c>
      <c r="D13" s="29">
        <v>30</v>
      </c>
      <c r="E13" s="29">
        <v>-118.3</v>
      </c>
      <c r="F13" s="24">
        <v>0</v>
      </c>
      <c r="G13" s="30">
        <v>0</v>
      </c>
      <c r="I13" s="25"/>
      <c r="J13" s="18"/>
      <c r="K13" s="19"/>
      <c r="L13" s="19"/>
      <c r="M13" s="19"/>
      <c r="N13" s="20"/>
      <c r="O13" s="21"/>
    </row>
    <row r="14" spans="1:15" ht="45" customHeight="1">
      <c r="A14" s="31" t="s">
        <v>122</v>
      </c>
      <c r="B14" s="28">
        <v>10504020020000100</v>
      </c>
      <c r="C14" s="29">
        <v>956.4</v>
      </c>
      <c r="D14" s="29">
        <v>3827</v>
      </c>
      <c r="E14" s="29">
        <v>-324.8</v>
      </c>
      <c r="F14" s="24">
        <f t="shared" si="0"/>
        <v>-0.08487065586621374</v>
      </c>
      <c r="G14" s="30">
        <f t="shared" si="1"/>
        <v>-0.3396068590547888</v>
      </c>
      <c r="I14" s="25"/>
      <c r="J14" s="18"/>
      <c r="K14" s="19"/>
      <c r="L14" s="19"/>
      <c r="M14" s="19"/>
      <c r="N14" s="20"/>
      <c r="O14" s="21"/>
    </row>
    <row r="15" spans="1:15" ht="30" customHeight="1">
      <c r="A15" s="31" t="s">
        <v>79</v>
      </c>
      <c r="B15" s="28">
        <v>10503000020000100</v>
      </c>
      <c r="C15" s="29">
        <v>5173.9</v>
      </c>
      <c r="D15" s="29">
        <v>8802</v>
      </c>
      <c r="E15" s="29">
        <v>9320.5</v>
      </c>
      <c r="F15" s="24">
        <f t="shared" si="0"/>
        <v>1.0589070665757783</v>
      </c>
      <c r="G15" s="30">
        <f t="shared" si="1"/>
        <v>1.8014457179303816</v>
      </c>
      <c r="I15" s="25"/>
      <c r="J15" s="18"/>
      <c r="K15" s="19"/>
      <c r="L15" s="19"/>
      <c r="M15" s="19"/>
      <c r="N15" s="20"/>
      <c r="O15" s="21"/>
    </row>
    <row r="16" spans="1:15" ht="15">
      <c r="A16" s="31" t="s">
        <v>132</v>
      </c>
      <c r="B16" s="28">
        <v>10604000020000100</v>
      </c>
      <c r="C16" s="29">
        <v>2676.9</v>
      </c>
      <c r="D16" s="29">
        <v>27066</v>
      </c>
      <c r="E16" s="29">
        <v>2104.7</v>
      </c>
      <c r="F16" s="24">
        <f t="shared" si="0"/>
        <v>0.07776176753121998</v>
      </c>
      <c r="G16" s="30">
        <f t="shared" si="1"/>
        <v>0.7862452837237102</v>
      </c>
      <c r="I16" s="25" t="s">
        <v>100</v>
      </c>
      <c r="J16" s="18"/>
      <c r="K16" s="19"/>
      <c r="L16" s="19"/>
      <c r="M16" s="19"/>
      <c r="N16" s="20"/>
      <c r="O16" s="21"/>
    </row>
    <row r="17" spans="1:15" ht="27.75" customHeight="1">
      <c r="A17" s="31" t="s">
        <v>80</v>
      </c>
      <c r="B17" s="28">
        <v>10800000000000000</v>
      </c>
      <c r="C17" s="29">
        <v>1077.8</v>
      </c>
      <c r="D17" s="29">
        <v>5024</v>
      </c>
      <c r="E17" s="29">
        <v>1392.9</v>
      </c>
      <c r="F17" s="24">
        <f t="shared" si="0"/>
        <v>0.2772492038216561</v>
      </c>
      <c r="G17" s="30">
        <f t="shared" si="1"/>
        <v>1.2923547968083133</v>
      </c>
      <c r="I17" s="25"/>
      <c r="J17" s="18"/>
      <c r="K17" s="19"/>
      <c r="L17" s="19"/>
      <c r="M17" s="19"/>
      <c r="N17" s="20"/>
      <c r="O17" s="21"/>
    </row>
    <row r="18" spans="1:15" ht="52.5" customHeight="1">
      <c r="A18" s="31" t="s">
        <v>138</v>
      </c>
      <c r="B18" s="28">
        <v>11100000000000000</v>
      </c>
      <c r="C18" s="29">
        <v>1777.8</v>
      </c>
      <c r="D18" s="29">
        <v>1815.2</v>
      </c>
      <c r="E18" s="29">
        <v>1660.6</v>
      </c>
      <c r="F18" s="24">
        <f t="shared" si="0"/>
        <v>0.9148303217276332</v>
      </c>
      <c r="G18" s="30">
        <f t="shared" si="1"/>
        <v>0.9340758240521994</v>
      </c>
      <c r="I18" s="25"/>
      <c r="J18" s="18"/>
      <c r="K18" s="19"/>
      <c r="L18" s="19"/>
      <c r="M18" s="19"/>
      <c r="N18" s="20"/>
      <c r="O18" s="21"/>
    </row>
    <row r="19" spans="1:15" ht="102.75" customHeight="1">
      <c r="A19" s="31" t="s">
        <v>167</v>
      </c>
      <c r="B19" s="32" t="s">
        <v>165</v>
      </c>
      <c r="C19" s="29">
        <v>1777.8</v>
      </c>
      <c r="D19" s="29">
        <v>1500</v>
      </c>
      <c r="E19" s="29">
        <v>1626.3</v>
      </c>
      <c r="F19" s="24">
        <f t="shared" si="0"/>
        <v>1.0842</v>
      </c>
      <c r="G19" s="30">
        <f t="shared" si="1"/>
        <v>0.9147823152210597</v>
      </c>
      <c r="I19" s="25"/>
      <c r="J19" s="33"/>
      <c r="K19" s="34"/>
      <c r="L19" s="34"/>
      <c r="M19" s="34"/>
      <c r="N19" s="20"/>
      <c r="O19" s="21"/>
    </row>
    <row r="20" spans="1:15" ht="43.5" customHeight="1">
      <c r="A20" s="31" t="s">
        <v>168</v>
      </c>
      <c r="B20" s="28">
        <v>11103000000000000</v>
      </c>
      <c r="C20" s="22">
        <v>0.9</v>
      </c>
      <c r="D20" s="35">
        <v>0.2</v>
      </c>
      <c r="E20" s="37">
        <v>0.1</v>
      </c>
      <c r="F20" s="24">
        <f t="shared" si="0"/>
        <v>0.5</v>
      </c>
      <c r="G20" s="30">
        <f t="shared" si="1"/>
        <v>0.11111111111111112</v>
      </c>
      <c r="I20" s="25"/>
      <c r="J20" s="33"/>
      <c r="K20" s="34"/>
      <c r="L20" s="34"/>
      <c r="M20" s="34"/>
      <c r="N20" s="20"/>
      <c r="O20" s="21"/>
    </row>
    <row r="21" spans="1:15" ht="126.75" customHeight="1">
      <c r="A21" s="31" t="s">
        <v>137</v>
      </c>
      <c r="B21" s="32" t="s">
        <v>81</v>
      </c>
      <c r="C21" s="23">
        <v>0</v>
      </c>
      <c r="D21" s="35">
        <v>230</v>
      </c>
      <c r="E21" s="37">
        <v>34.3</v>
      </c>
      <c r="F21" s="24">
        <f t="shared" si="0"/>
        <v>0.14913043478260868</v>
      </c>
      <c r="G21" s="30">
        <v>0</v>
      </c>
      <c r="I21" s="25"/>
      <c r="J21" s="33"/>
      <c r="K21" s="34"/>
      <c r="L21" s="34"/>
      <c r="M21" s="34"/>
      <c r="N21" s="20"/>
      <c r="O21" s="21"/>
    </row>
    <row r="22" spans="1:15" ht="39.75" customHeight="1">
      <c r="A22" s="31" t="s">
        <v>82</v>
      </c>
      <c r="B22" s="32" t="s">
        <v>83</v>
      </c>
      <c r="C22" s="23">
        <v>0</v>
      </c>
      <c r="D22" s="36">
        <v>60</v>
      </c>
      <c r="E22" s="23"/>
      <c r="F22" s="24">
        <f t="shared" si="0"/>
        <v>0</v>
      </c>
      <c r="G22" s="30">
        <v>0</v>
      </c>
      <c r="I22" s="25"/>
      <c r="J22" s="33"/>
      <c r="K22" s="34"/>
      <c r="L22" s="34"/>
      <c r="M22" s="34"/>
      <c r="N22" s="20"/>
      <c r="O22" s="21"/>
    </row>
    <row r="23" spans="1:15" ht="56.25" customHeight="1">
      <c r="A23" s="31" t="s">
        <v>118</v>
      </c>
      <c r="B23" s="32" t="s">
        <v>84</v>
      </c>
      <c r="C23" s="23">
        <v>0</v>
      </c>
      <c r="D23" s="36">
        <v>25</v>
      </c>
      <c r="E23" s="23"/>
      <c r="F23" s="24">
        <f t="shared" si="0"/>
        <v>0</v>
      </c>
      <c r="G23" s="30">
        <v>0</v>
      </c>
      <c r="I23" s="25"/>
      <c r="J23" s="33"/>
      <c r="K23" s="34"/>
      <c r="L23" s="34"/>
      <c r="M23" s="34"/>
      <c r="N23" s="20"/>
      <c r="O23" s="21"/>
    </row>
    <row r="24" spans="1:15" ht="30" customHeight="1">
      <c r="A24" s="31" t="s">
        <v>85</v>
      </c>
      <c r="B24" s="32" t="s">
        <v>86</v>
      </c>
      <c r="C24" s="37">
        <v>304.9</v>
      </c>
      <c r="D24" s="37">
        <v>369.9</v>
      </c>
      <c r="E24" s="37">
        <v>46.6</v>
      </c>
      <c r="F24" s="24">
        <f t="shared" si="0"/>
        <v>0.1259799945931333</v>
      </c>
      <c r="G24" s="30">
        <f t="shared" si="1"/>
        <v>0.152836995736307</v>
      </c>
      <c r="I24" s="25"/>
      <c r="J24" s="33"/>
      <c r="K24" s="34"/>
      <c r="L24" s="34"/>
      <c r="M24" s="34"/>
      <c r="N24" s="20"/>
      <c r="O24" s="21"/>
    </row>
    <row r="25" spans="1:15" ht="28.5" customHeight="1">
      <c r="A25" s="31" t="s">
        <v>87</v>
      </c>
      <c r="B25" s="32" t="s">
        <v>88</v>
      </c>
      <c r="C25" s="37">
        <v>1263</v>
      </c>
      <c r="D25" s="29">
        <v>7037.3</v>
      </c>
      <c r="E25" s="37">
        <v>409.8</v>
      </c>
      <c r="F25" s="24">
        <f t="shared" si="0"/>
        <v>0.05823256078325494</v>
      </c>
      <c r="G25" s="30">
        <f t="shared" si="1"/>
        <v>0.32446555819477435</v>
      </c>
      <c r="I25" s="25"/>
      <c r="J25" s="33"/>
      <c r="K25" s="34"/>
      <c r="L25" s="34"/>
      <c r="M25" s="34"/>
      <c r="N25" s="20"/>
      <c r="O25" s="21"/>
    </row>
    <row r="26" spans="1:15" ht="31.5" customHeight="1">
      <c r="A26" s="31" t="s">
        <v>89</v>
      </c>
      <c r="B26" s="32" t="s">
        <v>90</v>
      </c>
      <c r="C26" s="29">
        <v>161.2</v>
      </c>
      <c r="D26" s="29"/>
      <c r="E26" s="29">
        <v>410.6</v>
      </c>
      <c r="F26" s="24">
        <v>0</v>
      </c>
      <c r="G26" s="30" t="s">
        <v>150</v>
      </c>
      <c r="I26" s="25"/>
      <c r="J26" s="33"/>
      <c r="K26" s="34"/>
      <c r="L26" s="34"/>
      <c r="M26" s="34"/>
      <c r="N26" s="20"/>
      <c r="O26" s="21"/>
    </row>
    <row r="27" spans="1:15" ht="28.5" customHeight="1">
      <c r="A27" s="31" t="s">
        <v>133</v>
      </c>
      <c r="B27" s="32" t="s">
        <v>134</v>
      </c>
      <c r="C27" s="37">
        <v>94.1</v>
      </c>
      <c r="D27" s="37"/>
      <c r="E27" s="37">
        <v>11.7</v>
      </c>
      <c r="F27" s="24">
        <v>0</v>
      </c>
      <c r="G27" s="30">
        <f t="shared" si="1"/>
        <v>0.12433581296493093</v>
      </c>
      <c r="I27" s="25"/>
      <c r="J27" s="33"/>
      <c r="K27" s="34"/>
      <c r="L27" s="34"/>
      <c r="M27" s="34"/>
      <c r="N27" s="20"/>
      <c r="O27" s="21"/>
    </row>
    <row r="28" spans="1:15" ht="42" customHeight="1">
      <c r="A28" s="38" t="s">
        <v>94</v>
      </c>
      <c r="B28" s="39" t="s">
        <v>91</v>
      </c>
      <c r="C28" s="27">
        <v>100082.7</v>
      </c>
      <c r="D28" s="27">
        <f>D29+D30+D31+D32</f>
        <v>558932.5</v>
      </c>
      <c r="E28" s="27">
        <f>E29+E30+E31+E32</f>
        <v>132118.1</v>
      </c>
      <c r="F28" s="15">
        <f t="shared" si="0"/>
        <v>0.2363757698827676</v>
      </c>
      <c r="G28" s="16">
        <f t="shared" si="1"/>
        <v>1.3200892861603455</v>
      </c>
      <c r="I28" s="25"/>
      <c r="J28" s="33"/>
      <c r="K28" s="34"/>
      <c r="L28" s="34"/>
      <c r="M28" s="34"/>
      <c r="N28" s="20"/>
      <c r="O28" s="21"/>
    </row>
    <row r="29" spans="1:15" ht="42.75" customHeight="1">
      <c r="A29" s="31" t="s">
        <v>95</v>
      </c>
      <c r="B29" s="32" t="s">
        <v>96</v>
      </c>
      <c r="C29" s="29">
        <v>28681.3</v>
      </c>
      <c r="D29" s="29">
        <v>134265.2</v>
      </c>
      <c r="E29" s="29">
        <v>47036.2</v>
      </c>
      <c r="F29" s="24">
        <f t="shared" si="0"/>
        <v>0.3503230919106365</v>
      </c>
      <c r="G29" s="30">
        <f t="shared" si="1"/>
        <v>1.639960531775059</v>
      </c>
      <c r="I29" s="40"/>
      <c r="J29" s="41"/>
      <c r="K29" s="10"/>
      <c r="L29" s="10"/>
      <c r="M29" s="10"/>
      <c r="N29" s="11"/>
      <c r="O29" s="12"/>
    </row>
    <row r="30" spans="1:15" ht="39">
      <c r="A30" s="31" t="s">
        <v>92</v>
      </c>
      <c r="B30" s="32" t="s">
        <v>97</v>
      </c>
      <c r="C30" s="29">
        <v>6172.4</v>
      </c>
      <c r="D30" s="29">
        <v>64533.7</v>
      </c>
      <c r="E30" s="29">
        <v>8297.9</v>
      </c>
      <c r="F30" s="24">
        <f t="shared" si="0"/>
        <v>0.12858243057503288</v>
      </c>
      <c r="G30" s="30">
        <f t="shared" si="1"/>
        <v>1.3443555181128897</v>
      </c>
      <c r="I30" s="40"/>
      <c r="J30" s="41"/>
      <c r="K30" s="10"/>
      <c r="L30" s="10"/>
      <c r="M30" s="10"/>
      <c r="N30" s="11"/>
      <c r="O30" s="12"/>
    </row>
    <row r="31" spans="1:15" ht="39">
      <c r="A31" s="31" t="s">
        <v>98</v>
      </c>
      <c r="B31" s="32" t="s">
        <v>99</v>
      </c>
      <c r="C31" s="29">
        <v>65104.1</v>
      </c>
      <c r="D31" s="36">
        <v>348427.1</v>
      </c>
      <c r="E31" s="29">
        <v>75310.1</v>
      </c>
      <c r="F31" s="24">
        <f t="shared" si="0"/>
        <v>0.21614306120275953</v>
      </c>
      <c r="G31" s="30">
        <f t="shared" si="1"/>
        <v>1.1567643205266642</v>
      </c>
      <c r="I31" s="25"/>
      <c r="J31" s="33"/>
      <c r="K31" s="19"/>
      <c r="L31" s="19"/>
      <c r="M31" s="19"/>
      <c r="N31" s="20"/>
      <c r="O31" s="21"/>
    </row>
    <row r="32" spans="1:15" ht="26.25">
      <c r="A32" s="31" t="s">
        <v>143</v>
      </c>
      <c r="B32" s="32" t="s">
        <v>144</v>
      </c>
      <c r="C32" s="42">
        <v>124.9</v>
      </c>
      <c r="D32" s="29">
        <v>11706.5</v>
      </c>
      <c r="E32" s="29">
        <v>1473.9</v>
      </c>
      <c r="F32" s="24">
        <f t="shared" si="0"/>
        <v>0.12590441207875966</v>
      </c>
      <c r="G32" s="30" t="s">
        <v>151</v>
      </c>
      <c r="I32" s="25"/>
      <c r="J32" s="33"/>
      <c r="K32" s="19"/>
      <c r="L32" s="19"/>
      <c r="M32" s="19"/>
      <c r="N32" s="20"/>
      <c r="O32" s="21"/>
    </row>
    <row r="33" spans="1:15" ht="15">
      <c r="A33" s="22" t="s">
        <v>135</v>
      </c>
      <c r="B33" s="32" t="s">
        <v>136</v>
      </c>
      <c r="C33" s="36">
        <v>39.6</v>
      </c>
      <c r="D33" s="36"/>
      <c r="E33" s="36"/>
      <c r="F33" s="24">
        <v>0</v>
      </c>
      <c r="G33" s="30">
        <v>0</v>
      </c>
      <c r="I33" s="25"/>
      <c r="J33" s="33"/>
      <c r="K33" s="19"/>
      <c r="L33" s="19"/>
      <c r="M33" s="19"/>
      <c r="N33" s="20"/>
      <c r="O33" s="21"/>
    </row>
    <row r="34" spans="1:15" ht="16.5" customHeight="1">
      <c r="A34" s="37" t="s">
        <v>135</v>
      </c>
      <c r="B34" s="91" t="s">
        <v>164</v>
      </c>
      <c r="C34" s="29"/>
      <c r="D34" s="29">
        <v>-70.4</v>
      </c>
      <c r="E34" s="29">
        <v>-70.4</v>
      </c>
      <c r="F34" s="24">
        <f t="shared" si="0"/>
        <v>1</v>
      </c>
      <c r="G34" s="30">
        <v>0</v>
      </c>
      <c r="I34" s="25"/>
      <c r="J34" s="33"/>
      <c r="K34" s="19"/>
      <c r="L34" s="43"/>
      <c r="M34" s="19"/>
      <c r="N34" s="20"/>
      <c r="O34" s="21"/>
    </row>
    <row r="35" spans="1:7" ht="26.25" customHeight="1">
      <c r="A35" s="44" t="s">
        <v>119</v>
      </c>
      <c r="B35" s="13"/>
      <c r="C35" s="45">
        <f>C37+C43+C47+C49+C55+C58+C62+C64+C66</f>
        <v>124952.09999999999</v>
      </c>
      <c r="D35" s="45">
        <f>D37+D43+D47+D49+D55+D58+D62+D64+D66</f>
        <v>697763.2</v>
      </c>
      <c r="E35" s="45">
        <f>E37+E43+E47+E49+E55+E58+E62+E64+E66</f>
        <v>154819.69999999998</v>
      </c>
      <c r="F35" s="46">
        <f>E35/D35</f>
        <v>0.22188000169685074</v>
      </c>
      <c r="G35" s="47">
        <f>E35/C35</f>
        <v>1.2390323972146127</v>
      </c>
    </row>
    <row r="36" spans="1:7" ht="16.5" customHeight="1">
      <c r="A36" s="52" t="s">
        <v>3</v>
      </c>
      <c r="B36" s="32"/>
      <c r="C36" s="36"/>
      <c r="D36" s="36"/>
      <c r="E36" s="36"/>
      <c r="F36" s="48"/>
      <c r="G36" s="49"/>
    </row>
    <row r="37" spans="1:7" ht="29.25" customHeight="1">
      <c r="A37" s="50" t="s">
        <v>6</v>
      </c>
      <c r="B37" s="52" t="s">
        <v>33</v>
      </c>
      <c r="C37" s="53">
        <f>C38+C39+C41+C42</f>
        <v>11042.8</v>
      </c>
      <c r="D37" s="53">
        <f>D38+D39+D41+D42+D40</f>
        <v>54393.5</v>
      </c>
      <c r="E37" s="53">
        <f>E38+E39+E41+E42+E40</f>
        <v>11947.999999999998</v>
      </c>
      <c r="F37" s="48">
        <f>E37/D37</f>
        <v>0.21965859891347309</v>
      </c>
      <c r="G37" s="49">
        <f>E37/C37</f>
        <v>1.0819719636324119</v>
      </c>
    </row>
    <row r="38" spans="1:7" ht="51">
      <c r="A38" s="50" t="s">
        <v>31</v>
      </c>
      <c r="B38" s="52" t="s">
        <v>34</v>
      </c>
      <c r="C38" s="54">
        <v>497.2</v>
      </c>
      <c r="D38" s="54">
        <v>2405.4</v>
      </c>
      <c r="E38" s="54">
        <v>843.4</v>
      </c>
      <c r="F38" s="48">
        <f aca="true" t="shared" si="2" ref="F38:F68">E38/D38</f>
        <v>0.3506277542196724</v>
      </c>
      <c r="G38" s="49">
        <f aca="true" t="shared" si="3" ref="G38:G67">E38/C38</f>
        <v>1.6962992759452937</v>
      </c>
    </row>
    <row r="39" spans="1:7" ht="79.5" customHeight="1">
      <c r="A39" s="50" t="s">
        <v>7</v>
      </c>
      <c r="B39" s="52" t="s">
        <v>35</v>
      </c>
      <c r="C39" s="51">
        <v>6292.1</v>
      </c>
      <c r="D39" s="51">
        <v>32515.3</v>
      </c>
      <c r="E39" s="51">
        <v>6625.5</v>
      </c>
      <c r="F39" s="48">
        <f t="shared" si="2"/>
        <v>0.20376561188117595</v>
      </c>
      <c r="G39" s="49">
        <f t="shared" si="3"/>
        <v>1.052987079035616</v>
      </c>
    </row>
    <row r="40" spans="1:7" ht="28.5" customHeight="1">
      <c r="A40" s="50" t="s">
        <v>152</v>
      </c>
      <c r="B40" s="52" t="s">
        <v>153</v>
      </c>
      <c r="C40" s="51">
        <v>0</v>
      </c>
      <c r="D40" s="51">
        <v>6.7</v>
      </c>
      <c r="E40" s="51">
        <v>0</v>
      </c>
      <c r="F40" s="48">
        <f t="shared" si="2"/>
        <v>0</v>
      </c>
      <c r="G40" s="49">
        <v>0</v>
      </c>
    </row>
    <row r="41" spans="1:7" ht="67.5" customHeight="1">
      <c r="A41" s="50" t="s">
        <v>8</v>
      </c>
      <c r="B41" s="52" t="s">
        <v>36</v>
      </c>
      <c r="C41" s="51">
        <v>2542.7</v>
      </c>
      <c r="D41" s="51">
        <v>11623.8</v>
      </c>
      <c r="E41" s="51">
        <v>2412.7</v>
      </c>
      <c r="F41" s="48">
        <f t="shared" si="2"/>
        <v>0.20756551213888746</v>
      </c>
      <c r="G41" s="49">
        <f t="shared" si="3"/>
        <v>0.9488732449758132</v>
      </c>
    </row>
    <row r="42" spans="1:7" ht="25.5">
      <c r="A42" s="50" t="s">
        <v>9</v>
      </c>
      <c r="B42" s="52" t="s">
        <v>37</v>
      </c>
      <c r="C42" s="51">
        <v>1710.8</v>
      </c>
      <c r="D42" s="51">
        <v>7842.3</v>
      </c>
      <c r="E42" s="51">
        <v>2066.4</v>
      </c>
      <c r="F42" s="48">
        <f t="shared" si="2"/>
        <v>0.2634941279981638</v>
      </c>
      <c r="G42" s="49">
        <f t="shared" si="3"/>
        <v>1.2078559738134207</v>
      </c>
    </row>
    <row r="43" spans="1:7" ht="25.5">
      <c r="A43" s="50" t="s">
        <v>10</v>
      </c>
      <c r="B43" s="52" t="s">
        <v>38</v>
      </c>
      <c r="C43" s="54">
        <f>C45+C46</f>
        <v>2229</v>
      </c>
      <c r="D43" s="54">
        <f>D45+D46+D44</f>
        <v>53918.600000000006</v>
      </c>
      <c r="E43" s="54">
        <f>E45+E46+E44</f>
        <v>1142.6</v>
      </c>
      <c r="F43" s="48">
        <f t="shared" si="2"/>
        <v>0.021191203035687126</v>
      </c>
      <c r="G43" s="49">
        <f t="shared" si="3"/>
        <v>0.5126065500224315</v>
      </c>
    </row>
    <row r="44" spans="1:7" ht="25.5">
      <c r="A44" s="50" t="s">
        <v>120</v>
      </c>
      <c r="B44" s="52" t="s">
        <v>121</v>
      </c>
      <c r="C44" s="54">
        <v>0</v>
      </c>
      <c r="D44" s="54">
        <v>374.3</v>
      </c>
      <c r="E44" s="54">
        <v>110.6</v>
      </c>
      <c r="F44" s="48">
        <f t="shared" si="2"/>
        <v>0.2954849051562917</v>
      </c>
      <c r="G44" s="49">
        <v>0</v>
      </c>
    </row>
    <row r="45" spans="1:7" ht="26.25" customHeight="1">
      <c r="A45" s="50" t="s">
        <v>11</v>
      </c>
      <c r="B45" s="52" t="s">
        <v>39</v>
      </c>
      <c r="C45" s="51">
        <v>2095</v>
      </c>
      <c r="D45" s="51">
        <v>47819.3</v>
      </c>
      <c r="E45" s="51">
        <v>1000</v>
      </c>
      <c r="F45" s="48">
        <f t="shared" si="2"/>
        <v>0.02091205852030456</v>
      </c>
      <c r="G45" s="49">
        <f t="shared" si="3"/>
        <v>0.477326968973747</v>
      </c>
    </row>
    <row r="46" spans="1:7" ht="29.25" customHeight="1">
      <c r="A46" s="50" t="s">
        <v>32</v>
      </c>
      <c r="B46" s="52" t="s">
        <v>40</v>
      </c>
      <c r="C46" s="51">
        <v>134</v>
      </c>
      <c r="D46" s="51">
        <v>5725</v>
      </c>
      <c r="E46" s="51">
        <v>32</v>
      </c>
      <c r="F46" s="48">
        <f t="shared" si="2"/>
        <v>0.0055895196506550214</v>
      </c>
      <c r="G46" s="49">
        <f t="shared" si="3"/>
        <v>0.23880597014925373</v>
      </c>
    </row>
    <row r="47" spans="1:7" ht="27.75" customHeight="1">
      <c r="A47" s="50" t="s">
        <v>12</v>
      </c>
      <c r="B47" s="52" t="s">
        <v>41</v>
      </c>
      <c r="C47" s="53">
        <f>C48</f>
        <v>3779.4</v>
      </c>
      <c r="D47" s="53">
        <f>D48</f>
        <v>22252.5</v>
      </c>
      <c r="E47" s="53">
        <f>E48</f>
        <v>5495.6</v>
      </c>
      <c r="F47" s="48">
        <f t="shared" si="2"/>
        <v>0.24696550949331536</v>
      </c>
      <c r="G47" s="49">
        <f t="shared" si="3"/>
        <v>1.4540932423135948</v>
      </c>
    </row>
    <row r="48" spans="1:7" ht="39.75" customHeight="1">
      <c r="A48" s="50" t="s">
        <v>13</v>
      </c>
      <c r="B48" s="52" t="s">
        <v>42</v>
      </c>
      <c r="C48" s="51">
        <v>3779.4</v>
      </c>
      <c r="D48" s="51">
        <v>22252.5</v>
      </c>
      <c r="E48" s="51">
        <v>5495.6</v>
      </c>
      <c r="F48" s="48">
        <f t="shared" si="2"/>
        <v>0.24696550949331536</v>
      </c>
      <c r="G48" s="49">
        <f t="shared" si="3"/>
        <v>1.4540932423135948</v>
      </c>
    </row>
    <row r="49" spans="1:7" ht="28.5" customHeight="1">
      <c r="A49" s="50" t="s">
        <v>14</v>
      </c>
      <c r="B49" s="52" t="s">
        <v>43</v>
      </c>
      <c r="C49" s="54">
        <f>C50+C51+C52+C53+C54</f>
        <v>99389.20000000001</v>
      </c>
      <c r="D49" s="54">
        <f>D50+D51+D52+D53+D54</f>
        <v>518033.8</v>
      </c>
      <c r="E49" s="54">
        <f>E50+E51+E52+E53+E54</f>
        <v>121487.9</v>
      </c>
      <c r="F49" s="48">
        <f t="shared" si="2"/>
        <v>0.2345173230009316</v>
      </c>
      <c r="G49" s="49">
        <f t="shared" si="3"/>
        <v>1.2223450837716772</v>
      </c>
    </row>
    <row r="50" spans="1:7" ht="25.5">
      <c r="A50" s="50" t="s">
        <v>15</v>
      </c>
      <c r="B50" s="52" t="s">
        <v>44</v>
      </c>
      <c r="C50" s="51">
        <v>22016.5</v>
      </c>
      <c r="D50" s="51">
        <v>114498.6</v>
      </c>
      <c r="E50" s="51">
        <v>27393.9</v>
      </c>
      <c r="F50" s="48">
        <f t="shared" si="2"/>
        <v>0.23925096027375006</v>
      </c>
      <c r="G50" s="49">
        <f t="shared" si="3"/>
        <v>1.2442440896600278</v>
      </c>
    </row>
    <row r="51" spans="1:7" ht="25.5">
      <c r="A51" s="50" t="s">
        <v>16</v>
      </c>
      <c r="B51" s="52" t="s">
        <v>45</v>
      </c>
      <c r="C51" s="51">
        <v>68709.1</v>
      </c>
      <c r="D51" s="51">
        <v>357107.9</v>
      </c>
      <c r="E51" s="51">
        <v>84096</v>
      </c>
      <c r="F51" s="48">
        <f t="shared" si="2"/>
        <v>0.23549184994227235</v>
      </c>
      <c r="G51" s="49">
        <f t="shared" si="3"/>
        <v>1.2239426800816775</v>
      </c>
    </row>
    <row r="52" spans="1:7" ht="25.5">
      <c r="A52" s="50" t="s">
        <v>101</v>
      </c>
      <c r="B52" s="52" t="s">
        <v>102</v>
      </c>
      <c r="C52" s="51">
        <v>4219.9</v>
      </c>
      <c r="D52" s="51">
        <v>23704.5</v>
      </c>
      <c r="E52" s="51">
        <v>5318.1</v>
      </c>
      <c r="F52" s="48">
        <f t="shared" si="2"/>
        <v>0.22434980699867116</v>
      </c>
      <c r="G52" s="49">
        <f t="shared" si="3"/>
        <v>1.2602431337235482</v>
      </c>
    </row>
    <row r="53" spans="1:7" ht="25.5">
      <c r="A53" s="50" t="s">
        <v>17</v>
      </c>
      <c r="B53" s="52" t="s">
        <v>46</v>
      </c>
      <c r="C53" s="51">
        <v>933.6</v>
      </c>
      <c r="D53" s="51">
        <v>0</v>
      </c>
      <c r="E53" s="51">
        <v>0</v>
      </c>
      <c r="F53" s="48">
        <v>0</v>
      </c>
      <c r="G53" s="49">
        <f t="shared" si="3"/>
        <v>0</v>
      </c>
    </row>
    <row r="54" spans="1:7" ht="26.25" customHeight="1">
      <c r="A54" s="50" t="s">
        <v>18</v>
      </c>
      <c r="B54" s="52" t="s">
        <v>47</v>
      </c>
      <c r="C54" s="51">
        <v>3510.1</v>
      </c>
      <c r="D54" s="51">
        <v>22722.8</v>
      </c>
      <c r="E54" s="51">
        <v>4679.9</v>
      </c>
      <c r="F54" s="48">
        <f t="shared" si="2"/>
        <v>0.2059561321668104</v>
      </c>
      <c r="G54" s="49">
        <f t="shared" si="3"/>
        <v>1.33326685849406</v>
      </c>
    </row>
    <row r="55" spans="1:7" ht="25.5">
      <c r="A55" s="50" t="s">
        <v>19</v>
      </c>
      <c r="B55" s="52" t="s">
        <v>48</v>
      </c>
      <c r="C55" s="54">
        <f>C56+C57</f>
        <v>3576.9</v>
      </c>
      <c r="D55" s="54">
        <f>D56+D57</f>
        <v>28145.100000000002</v>
      </c>
      <c r="E55" s="54">
        <f>E56+E57</f>
        <v>4651.599999999999</v>
      </c>
      <c r="F55" s="48">
        <f t="shared" si="2"/>
        <v>0.16527210775587933</v>
      </c>
      <c r="G55" s="49">
        <f t="shared" si="3"/>
        <v>1.3004557018647431</v>
      </c>
    </row>
    <row r="56" spans="1:7" ht="25.5">
      <c r="A56" s="50" t="s">
        <v>20</v>
      </c>
      <c r="B56" s="52" t="s">
        <v>49</v>
      </c>
      <c r="C56" s="51">
        <v>3392.1</v>
      </c>
      <c r="D56" s="51">
        <v>26679.4</v>
      </c>
      <c r="E56" s="51">
        <v>4355.9</v>
      </c>
      <c r="F56" s="48">
        <f t="shared" si="2"/>
        <v>0.1632682893918154</v>
      </c>
      <c r="G56" s="49">
        <f t="shared" si="3"/>
        <v>1.284130774446508</v>
      </c>
    </row>
    <row r="57" spans="1:7" ht="27.75" customHeight="1">
      <c r="A57" s="50" t="s">
        <v>21</v>
      </c>
      <c r="B57" s="52" t="s">
        <v>50</v>
      </c>
      <c r="C57" s="51">
        <v>184.8</v>
      </c>
      <c r="D57" s="51">
        <v>1465.7</v>
      </c>
      <c r="E57" s="51">
        <v>295.7</v>
      </c>
      <c r="F57" s="48">
        <f t="shared" si="2"/>
        <v>0.20174660571740463</v>
      </c>
      <c r="G57" s="49">
        <f t="shared" si="3"/>
        <v>1.600108225108225</v>
      </c>
    </row>
    <row r="58" spans="1:7" ht="25.5" customHeight="1">
      <c r="A58" s="50" t="s">
        <v>22</v>
      </c>
      <c r="B58" s="52" t="s">
        <v>51</v>
      </c>
      <c r="C58" s="53">
        <f>C59+C60+C61</f>
        <v>3570.3999999999996</v>
      </c>
      <c r="D58" s="54">
        <f>D59+D60+D61</f>
        <v>11408.1</v>
      </c>
      <c r="E58" s="53">
        <f>E59+E60+E61</f>
        <v>3904.9</v>
      </c>
      <c r="F58" s="48">
        <f t="shared" si="2"/>
        <v>0.3422918803306423</v>
      </c>
      <c r="G58" s="49">
        <f t="shared" si="3"/>
        <v>1.093686981850773</v>
      </c>
    </row>
    <row r="59" spans="1:7" ht="27.75" customHeight="1">
      <c r="A59" s="50" t="s">
        <v>23</v>
      </c>
      <c r="B59" s="52" t="s">
        <v>52</v>
      </c>
      <c r="C59" s="51">
        <v>398.7</v>
      </c>
      <c r="D59" s="51">
        <v>1597.3</v>
      </c>
      <c r="E59" s="51">
        <v>408</v>
      </c>
      <c r="F59" s="48">
        <f t="shared" si="2"/>
        <v>0.25543103987979715</v>
      </c>
      <c r="G59" s="49">
        <f t="shared" si="3"/>
        <v>1.0233258088788564</v>
      </c>
    </row>
    <row r="60" spans="1:7" ht="25.5">
      <c r="A60" s="50" t="s">
        <v>24</v>
      </c>
      <c r="B60" s="52" t="s">
        <v>53</v>
      </c>
      <c r="C60" s="51">
        <v>2093.1</v>
      </c>
      <c r="D60" s="51">
        <v>5278.2</v>
      </c>
      <c r="E60" s="51">
        <v>1809.3</v>
      </c>
      <c r="F60" s="48">
        <f t="shared" si="2"/>
        <v>0.34278731385699673</v>
      </c>
      <c r="G60" s="49">
        <f t="shared" si="3"/>
        <v>0.8644116382399312</v>
      </c>
    </row>
    <row r="61" spans="1:7" ht="25.5">
      <c r="A61" s="50" t="s">
        <v>25</v>
      </c>
      <c r="B61" s="52" t="s">
        <v>54</v>
      </c>
      <c r="C61" s="51">
        <v>1078.6</v>
      </c>
      <c r="D61" s="51">
        <v>4532.6</v>
      </c>
      <c r="E61" s="51">
        <v>1687.6</v>
      </c>
      <c r="F61" s="48">
        <f t="shared" si="2"/>
        <v>0.3723249349159422</v>
      </c>
      <c r="G61" s="49">
        <f t="shared" si="3"/>
        <v>1.5646208047468941</v>
      </c>
    </row>
    <row r="62" spans="1:7" ht="26.25" customHeight="1">
      <c r="A62" s="50" t="s">
        <v>125</v>
      </c>
      <c r="B62" s="52" t="s">
        <v>127</v>
      </c>
      <c r="C62" s="51">
        <f>C63</f>
        <v>0</v>
      </c>
      <c r="D62" s="51">
        <f>D63</f>
        <v>643.7</v>
      </c>
      <c r="E62" s="51">
        <f>E63</f>
        <v>0</v>
      </c>
      <c r="F62" s="48">
        <f t="shared" si="2"/>
        <v>0</v>
      </c>
      <c r="G62" s="49">
        <v>0</v>
      </c>
    </row>
    <row r="63" spans="1:7" ht="27" customHeight="1">
      <c r="A63" s="50" t="s">
        <v>126</v>
      </c>
      <c r="B63" s="52" t="s">
        <v>128</v>
      </c>
      <c r="C63" s="51">
        <v>0</v>
      </c>
      <c r="D63" s="51">
        <v>643.7</v>
      </c>
      <c r="E63" s="51">
        <v>0</v>
      </c>
      <c r="F63" s="48">
        <f t="shared" si="2"/>
        <v>0</v>
      </c>
      <c r="G63" s="49">
        <v>0</v>
      </c>
    </row>
    <row r="64" spans="1:7" ht="27.75" customHeight="1">
      <c r="A64" s="50" t="s">
        <v>26</v>
      </c>
      <c r="B64" s="52" t="s">
        <v>55</v>
      </c>
      <c r="C64" s="51">
        <f>C65</f>
        <v>0</v>
      </c>
      <c r="D64" s="51">
        <f>D65</f>
        <v>1.8</v>
      </c>
      <c r="E64" s="51">
        <f>E65</f>
        <v>0</v>
      </c>
      <c r="F64" s="48">
        <f t="shared" si="2"/>
        <v>0</v>
      </c>
      <c r="G64" s="49">
        <v>0</v>
      </c>
    </row>
    <row r="65" spans="1:7" ht="30" customHeight="1">
      <c r="A65" s="50" t="s">
        <v>27</v>
      </c>
      <c r="B65" s="52" t="s">
        <v>56</v>
      </c>
      <c r="C65" s="51">
        <v>0</v>
      </c>
      <c r="D65" s="51">
        <v>1.8</v>
      </c>
      <c r="E65" s="51">
        <v>0</v>
      </c>
      <c r="F65" s="48">
        <f t="shared" si="2"/>
        <v>0</v>
      </c>
      <c r="G65" s="49">
        <v>0</v>
      </c>
    </row>
    <row r="66" spans="1:7" ht="39.75" customHeight="1">
      <c r="A66" s="50" t="s">
        <v>28</v>
      </c>
      <c r="B66" s="52" t="s">
        <v>57</v>
      </c>
      <c r="C66" s="54">
        <f>C67+C68</f>
        <v>1364.4</v>
      </c>
      <c r="D66" s="54">
        <f>D67+D68</f>
        <v>8966.1</v>
      </c>
      <c r="E66" s="54">
        <f>E67+E68</f>
        <v>6189.1</v>
      </c>
      <c r="F66" s="48">
        <f t="shared" si="2"/>
        <v>0.6902778242491161</v>
      </c>
      <c r="G66" s="49" t="s">
        <v>154</v>
      </c>
    </row>
    <row r="67" spans="1:16" ht="55.5" customHeight="1">
      <c r="A67" s="50" t="s">
        <v>29</v>
      </c>
      <c r="B67" s="52" t="s">
        <v>58</v>
      </c>
      <c r="C67" s="51">
        <v>1364.4</v>
      </c>
      <c r="D67" s="51">
        <v>4966.1</v>
      </c>
      <c r="E67" s="51">
        <v>2189.1</v>
      </c>
      <c r="F67" s="48">
        <f t="shared" si="2"/>
        <v>0.4408086828698576</v>
      </c>
      <c r="G67" s="49">
        <f t="shared" si="3"/>
        <v>1.6044415127528582</v>
      </c>
      <c r="K67" s="86"/>
      <c r="L67" s="86"/>
      <c r="M67" s="86"/>
      <c r="N67" s="86"/>
      <c r="O67" s="86"/>
      <c r="P67" s="86"/>
    </row>
    <row r="68" spans="1:7" ht="51.75" customHeight="1">
      <c r="A68" s="50" t="s">
        <v>129</v>
      </c>
      <c r="B68" s="52" t="s">
        <v>130</v>
      </c>
      <c r="C68" s="51">
        <v>0</v>
      </c>
      <c r="D68" s="51">
        <v>4000</v>
      </c>
      <c r="E68" s="51">
        <v>4000</v>
      </c>
      <c r="F68" s="48">
        <f t="shared" si="2"/>
        <v>1</v>
      </c>
      <c r="G68" s="49">
        <v>0</v>
      </c>
    </row>
    <row r="69" spans="1:7" ht="27" customHeight="1">
      <c r="A69" s="71" t="s">
        <v>30</v>
      </c>
      <c r="B69" s="73"/>
      <c r="C69" s="74">
        <f>C6-C35</f>
        <v>1341.4000000000087</v>
      </c>
      <c r="D69" s="76">
        <f>D6-D35</f>
        <v>-18905</v>
      </c>
      <c r="E69" s="74">
        <f>E6-E35</f>
        <v>2724.8000000000175</v>
      </c>
      <c r="F69" s="48">
        <v>0</v>
      </c>
      <c r="G69" s="49">
        <v>0</v>
      </c>
    </row>
    <row r="70" spans="1:7" ht="43.5" customHeight="1" hidden="1">
      <c r="A70" s="72"/>
      <c r="B70" s="71"/>
      <c r="C70" s="75"/>
      <c r="D70" s="77"/>
      <c r="E70" s="75"/>
      <c r="F70" s="48"/>
      <c r="G70" s="49"/>
    </row>
    <row r="71" spans="1:7" ht="17.25" customHeight="1">
      <c r="A71" s="8" t="s">
        <v>65</v>
      </c>
      <c r="B71" s="8"/>
      <c r="C71" s="55">
        <f>C73</f>
        <v>-1341.3999999999942</v>
      </c>
      <c r="D71" s="55">
        <f>D73</f>
        <v>18905</v>
      </c>
      <c r="E71" s="55">
        <f>E73</f>
        <v>-2724.8000000000175</v>
      </c>
      <c r="F71" s="48"/>
      <c r="G71" s="49"/>
    </row>
    <row r="72" spans="1:7" ht="12.75" customHeight="1">
      <c r="A72" s="52" t="s">
        <v>3</v>
      </c>
      <c r="B72" s="52"/>
      <c r="C72" s="51"/>
      <c r="D72" s="51"/>
      <c r="E72" s="51"/>
      <c r="F72" s="48"/>
      <c r="G72" s="49"/>
    </row>
    <row r="73" spans="1:7" ht="42" customHeight="1">
      <c r="A73" s="56" t="s">
        <v>66</v>
      </c>
      <c r="B73" s="56" t="s">
        <v>70</v>
      </c>
      <c r="C73" s="57">
        <f>C79+C76</f>
        <v>-1341.3999999999942</v>
      </c>
      <c r="D73" s="57">
        <f>D79+D76+D74</f>
        <v>18905</v>
      </c>
      <c r="E73" s="57">
        <f>E79+E76</f>
        <v>-2724.8000000000175</v>
      </c>
      <c r="F73" s="48">
        <v>0</v>
      </c>
      <c r="G73" s="49">
        <v>0</v>
      </c>
    </row>
    <row r="74" spans="1:7" ht="42" customHeight="1">
      <c r="A74" s="56" t="s">
        <v>145</v>
      </c>
      <c r="B74" s="58" t="s">
        <v>148</v>
      </c>
      <c r="C74" s="57">
        <v>0</v>
      </c>
      <c r="D74" s="57"/>
      <c r="E74" s="57">
        <v>0</v>
      </c>
      <c r="F74" s="48">
        <v>0</v>
      </c>
      <c r="G74" s="49">
        <v>0</v>
      </c>
    </row>
    <row r="75" spans="1:7" ht="42" customHeight="1">
      <c r="A75" s="56" t="s">
        <v>146</v>
      </c>
      <c r="B75" s="58" t="s">
        <v>147</v>
      </c>
      <c r="C75" s="57">
        <v>0</v>
      </c>
      <c r="D75" s="57"/>
      <c r="E75" s="57">
        <v>0</v>
      </c>
      <c r="F75" s="48">
        <v>0</v>
      </c>
      <c r="G75" s="49">
        <v>0</v>
      </c>
    </row>
    <row r="76" spans="1:7" ht="38.25" customHeight="1">
      <c r="A76" s="50" t="s">
        <v>114</v>
      </c>
      <c r="B76" s="50" t="s">
        <v>115</v>
      </c>
      <c r="C76" s="54">
        <f>C77+C78</f>
        <v>-1000</v>
      </c>
      <c r="D76" s="54">
        <f>D77+D78</f>
        <v>1000</v>
      </c>
      <c r="E76" s="54">
        <f>E77+E78</f>
        <v>-500</v>
      </c>
      <c r="F76" s="48">
        <v>0</v>
      </c>
      <c r="G76" s="49">
        <v>0</v>
      </c>
    </row>
    <row r="77" spans="1:7" ht="53.25" customHeight="1">
      <c r="A77" s="50" t="s">
        <v>112</v>
      </c>
      <c r="B77" s="50" t="s">
        <v>116</v>
      </c>
      <c r="C77" s="54">
        <v>-1000</v>
      </c>
      <c r="D77" s="54">
        <v>-4000</v>
      </c>
      <c r="E77" s="54">
        <v>-1500</v>
      </c>
      <c r="F77" s="48">
        <v>0</v>
      </c>
      <c r="G77" s="49">
        <v>0</v>
      </c>
    </row>
    <row r="78" spans="1:7" ht="39.75" customHeight="1">
      <c r="A78" s="50" t="s">
        <v>113</v>
      </c>
      <c r="B78" s="50" t="s">
        <v>117</v>
      </c>
      <c r="C78" s="54">
        <v>0</v>
      </c>
      <c r="D78" s="54">
        <v>5000</v>
      </c>
      <c r="E78" s="54">
        <v>1000</v>
      </c>
      <c r="F78" s="48">
        <v>0</v>
      </c>
      <c r="G78" s="49">
        <v>0</v>
      </c>
    </row>
    <row r="79" spans="1:7" ht="28.5" customHeight="1">
      <c r="A79" s="50" t="s">
        <v>67</v>
      </c>
      <c r="B79" s="50" t="s">
        <v>71</v>
      </c>
      <c r="C79" s="54">
        <f>C80+C81</f>
        <v>-341.3999999999942</v>
      </c>
      <c r="D79" s="54">
        <f>D80+D81</f>
        <v>17905</v>
      </c>
      <c r="E79" s="54">
        <f>E80+E81</f>
        <v>-2224.8000000000175</v>
      </c>
      <c r="F79" s="48">
        <v>0</v>
      </c>
      <c r="G79" s="49">
        <v>0</v>
      </c>
    </row>
    <row r="80" spans="1:7" ht="42.75" customHeight="1">
      <c r="A80" s="50" t="s">
        <v>68</v>
      </c>
      <c r="B80" s="50" t="s">
        <v>72</v>
      </c>
      <c r="C80" s="51">
        <v>-127022.4</v>
      </c>
      <c r="D80" s="51">
        <v>-683928.6</v>
      </c>
      <c r="E80" s="51">
        <v>-170157.6</v>
      </c>
      <c r="F80" s="48">
        <v>0</v>
      </c>
      <c r="G80" s="49">
        <v>0</v>
      </c>
    </row>
    <row r="81" spans="1:7" ht="38.25">
      <c r="A81" s="50" t="s">
        <v>69</v>
      </c>
      <c r="B81" s="50" t="s">
        <v>73</v>
      </c>
      <c r="C81" s="51">
        <v>126681</v>
      </c>
      <c r="D81" s="51">
        <v>701833.6</v>
      </c>
      <c r="E81" s="51">
        <v>167932.8</v>
      </c>
      <c r="F81" s="48">
        <v>0</v>
      </c>
      <c r="G81" s="49">
        <v>0</v>
      </c>
    </row>
    <row r="83" spans="1:7" ht="15.75">
      <c r="A83" s="67" t="s">
        <v>59</v>
      </c>
      <c r="B83" s="67"/>
      <c r="C83" s="67"/>
      <c r="D83" s="67"/>
      <c r="E83" s="67"/>
      <c r="F83" s="67"/>
      <c r="G83" s="67"/>
    </row>
    <row r="84" spans="1:7" ht="47.25" customHeight="1">
      <c r="A84" s="69" t="s">
        <v>60</v>
      </c>
      <c r="B84" s="69"/>
      <c r="C84" s="69"/>
      <c r="D84" s="69"/>
      <c r="E84" s="69"/>
      <c r="F84" s="69"/>
      <c r="G84" s="69"/>
    </row>
    <row r="85" spans="1:7" ht="15.75">
      <c r="A85" s="67" t="s">
        <v>159</v>
      </c>
      <c r="B85" s="67"/>
      <c r="C85" s="67"/>
      <c r="D85" s="67"/>
      <c r="E85" s="67"/>
      <c r="F85" s="67"/>
      <c r="G85" s="67"/>
    </row>
    <row r="86" ht="15.75">
      <c r="A86" s="59"/>
    </row>
    <row r="87" spans="1:7" ht="15" customHeight="1">
      <c r="A87" s="78" t="s">
        <v>61</v>
      </c>
      <c r="B87" s="78" t="s">
        <v>62</v>
      </c>
      <c r="C87" s="79" t="s">
        <v>142</v>
      </c>
      <c r="D87" s="79" t="s">
        <v>160</v>
      </c>
      <c r="E87" s="79" t="s">
        <v>161</v>
      </c>
      <c r="F87" s="79" t="s">
        <v>93</v>
      </c>
      <c r="G87" s="79" t="s">
        <v>141</v>
      </c>
    </row>
    <row r="88" spans="1:7" ht="51" customHeight="1">
      <c r="A88" s="78"/>
      <c r="B88" s="78"/>
      <c r="C88" s="80"/>
      <c r="D88" s="80"/>
      <c r="E88" s="80"/>
      <c r="F88" s="80"/>
      <c r="G88" s="80"/>
    </row>
    <row r="89" spans="1:7" ht="30.75" customHeight="1">
      <c r="A89" s="50" t="s">
        <v>63</v>
      </c>
      <c r="B89" s="92">
        <v>65.5</v>
      </c>
      <c r="C89" s="54">
        <v>9195</v>
      </c>
      <c r="D89" s="54">
        <v>45655.3</v>
      </c>
      <c r="E89" s="54">
        <v>9413</v>
      </c>
      <c r="F89" s="48">
        <f>E89/D89</f>
        <v>0.20617540570317136</v>
      </c>
      <c r="G89" s="49">
        <f>E89/C89</f>
        <v>1.0237085372485046</v>
      </c>
    </row>
    <row r="90" spans="1:7" ht="25.5">
      <c r="A90" s="50" t="s">
        <v>64</v>
      </c>
      <c r="B90" s="93">
        <v>1024.7</v>
      </c>
      <c r="C90" s="54">
        <v>75540.2</v>
      </c>
      <c r="D90" s="54">
        <v>437041</v>
      </c>
      <c r="E90" s="54">
        <v>91781.3</v>
      </c>
      <c r="F90" s="48">
        <f>E90/D90</f>
        <v>0.21000615502893322</v>
      </c>
      <c r="G90" s="49">
        <f>E90/C90</f>
        <v>1.2149994307666647</v>
      </c>
    </row>
    <row r="91" spans="1:5" ht="15">
      <c r="A91" s="60"/>
      <c r="B91" s="61"/>
      <c r="C91" s="62"/>
      <c r="D91" s="63"/>
      <c r="E91" s="63"/>
    </row>
    <row r="92" spans="1:7" ht="80.25" customHeight="1">
      <c r="A92" s="68" t="s">
        <v>162</v>
      </c>
      <c r="B92" s="68"/>
      <c r="C92" s="68"/>
      <c r="D92" s="68"/>
      <c r="E92" s="68"/>
      <c r="F92" s="68"/>
      <c r="G92" s="68"/>
    </row>
    <row r="93" spans="1:7" ht="63.75">
      <c r="A93" s="82" t="s">
        <v>103</v>
      </c>
      <c r="B93" s="83"/>
      <c r="C93" s="8" t="s">
        <v>142</v>
      </c>
      <c r="D93" s="8" t="s">
        <v>163</v>
      </c>
      <c r="E93" s="8" t="s">
        <v>161</v>
      </c>
      <c r="F93" s="8" t="s">
        <v>74</v>
      </c>
      <c r="G93" s="8" t="s">
        <v>141</v>
      </c>
    </row>
    <row r="94" spans="1:7" ht="40.5" customHeight="1">
      <c r="A94" s="84" t="s">
        <v>155</v>
      </c>
      <c r="B94" s="85"/>
      <c r="C94" s="52">
        <v>0</v>
      </c>
      <c r="D94" s="52">
        <v>369.9</v>
      </c>
      <c r="E94" s="52">
        <v>0</v>
      </c>
      <c r="F94" s="48">
        <f>E94/D94</f>
        <v>0</v>
      </c>
      <c r="G94" s="49">
        <v>0</v>
      </c>
    </row>
    <row r="95" spans="1:7" ht="27.75" customHeight="1">
      <c r="A95" s="84" t="s">
        <v>104</v>
      </c>
      <c r="B95" s="85"/>
      <c r="C95" s="54">
        <v>96640.6</v>
      </c>
      <c r="D95" s="54">
        <v>506142.8</v>
      </c>
      <c r="E95" s="54">
        <v>118781.8</v>
      </c>
      <c r="F95" s="48">
        <f>E95/D95</f>
        <v>0.23468041035059672</v>
      </c>
      <c r="G95" s="49">
        <f>E95/C95</f>
        <v>1.2291086768914927</v>
      </c>
    </row>
    <row r="96" spans="1:7" ht="27" customHeight="1">
      <c r="A96" s="81" t="s">
        <v>111</v>
      </c>
      <c r="B96" s="81"/>
      <c r="C96" s="54">
        <v>2232.2</v>
      </c>
      <c r="D96" s="54">
        <v>14134.2</v>
      </c>
      <c r="E96" s="54">
        <v>2706.4</v>
      </c>
      <c r="F96" s="48">
        <f aca="true" t="shared" si="4" ref="F96:F105">E96/D96</f>
        <v>0.1914788244117106</v>
      </c>
      <c r="G96" s="49">
        <f aca="true" t="shared" si="5" ref="G96:G101">E96/C96</f>
        <v>1.2124361616342623</v>
      </c>
    </row>
    <row r="97" spans="1:7" ht="39" customHeight="1" hidden="1">
      <c r="A97" s="84" t="s">
        <v>131</v>
      </c>
      <c r="B97" s="85"/>
      <c r="C97" s="54"/>
      <c r="D97" s="54"/>
      <c r="E97" s="54"/>
      <c r="F97" s="48" t="e">
        <f t="shared" si="4"/>
        <v>#DIV/0!</v>
      </c>
      <c r="G97" s="49" t="e">
        <f t="shared" si="5"/>
        <v>#DIV/0!</v>
      </c>
    </row>
    <row r="98" spans="1:7" ht="42.75" customHeight="1">
      <c r="A98" s="81" t="s">
        <v>105</v>
      </c>
      <c r="B98" s="81"/>
      <c r="C98" s="54">
        <v>0</v>
      </c>
      <c r="D98" s="54">
        <v>736.2</v>
      </c>
      <c r="E98" s="54">
        <v>736.2</v>
      </c>
      <c r="F98" s="48">
        <f t="shared" si="4"/>
        <v>1</v>
      </c>
      <c r="G98" s="49">
        <v>0</v>
      </c>
    </row>
    <row r="99" spans="1:7" ht="39.75" customHeight="1">
      <c r="A99" s="81" t="s">
        <v>106</v>
      </c>
      <c r="B99" s="81"/>
      <c r="C99" s="54">
        <v>2095</v>
      </c>
      <c r="D99" s="54">
        <v>47819.3</v>
      </c>
      <c r="E99" s="54">
        <v>1000</v>
      </c>
      <c r="F99" s="48">
        <f t="shared" si="4"/>
        <v>0.02091205852030456</v>
      </c>
      <c r="G99" s="49">
        <f t="shared" si="5"/>
        <v>0.477326968973747</v>
      </c>
    </row>
    <row r="100" spans="1:7" ht="53.25" customHeight="1">
      <c r="A100" s="84" t="s">
        <v>149</v>
      </c>
      <c r="B100" s="85"/>
      <c r="C100" s="54">
        <v>0</v>
      </c>
      <c r="D100" s="54">
        <v>30</v>
      </c>
      <c r="E100" s="54">
        <v>15</v>
      </c>
      <c r="F100" s="48">
        <f t="shared" si="4"/>
        <v>0.5</v>
      </c>
      <c r="G100" s="49">
        <v>0</v>
      </c>
    </row>
    <row r="101" spans="1:7" ht="42.75" customHeight="1">
      <c r="A101" s="81" t="s">
        <v>107</v>
      </c>
      <c r="B101" s="81"/>
      <c r="C101" s="54">
        <v>697.4</v>
      </c>
      <c r="D101" s="54">
        <v>2117.8</v>
      </c>
      <c r="E101" s="54">
        <v>413.5</v>
      </c>
      <c r="F101" s="48">
        <f t="shared" si="4"/>
        <v>0.1952497875153461</v>
      </c>
      <c r="G101" s="49">
        <f t="shared" si="5"/>
        <v>0.5929165471752222</v>
      </c>
    </row>
    <row r="102" spans="1:7" ht="40.5" customHeight="1">
      <c r="A102" s="81" t="s">
        <v>109</v>
      </c>
      <c r="B102" s="81"/>
      <c r="C102" s="54">
        <v>0</v>
      </c>
      <c r="D102" s="54">
        <v>120</v>
      </c>
      <c r="E102" s="54">
        <v>0</v>
      </c>
      <c r="F102" s="48">
        <v>0</v>
      </c>
      <c r="G102" s="49">
        <v>0</v>
      </c>
    </row>
    <row r="103" spans="1:7" ht="39" customHeight="1">
      <c r="A103" s="81" t="s">
        <v>108</v>
      </c>
      <c r="B103" s="81"/>
      <c r="C103" s="54">
        <v>0</v>
      </c>
      <c r="D103" s="54">
        <v>100</v>
      </c>
      <c r="E103" s="54">
        <v>0</v>
      </c>
      <c r="F103" s="48">
        <f t="shared" si="4"/>
        <v>0</v>
      </c>
      <c r="G103" s="49">
        <v>0</v>
      </c>
    </row>
    <row r="104" spans="1:7" ht="40.5" customHeight="1">
      <c r="A104" s="87" t="s">
        <v>123</v>
      </c>
      <c r="B104" s="88"/>
      <c r="C104" s="54">
        <v>0</v>
      </c>
      <c r="D104" s="54">
        <v>50</v>
      </c>
      <c r="E104" s="54">
        <v>17</v>
      </c>
      <c r="F104" s="48">
        <f t="shared" si="4"/>
        <v>0.34</v>
      </c>
      <c r="G104" s="49">
        <v>0</v>
      </c>
    </row>
    <row r="105" spans="1:7" ht="42" customHeight="1">
      <c r="A105" s="84" t="s">
        <v>124</v>
      </c>
      <c r="B105" s="85"/>
      <c r="C105" s="54">
        <v>0</v>
      </c>
      <c r="D105" s="54">
        <v>20</v>
      </c>
      <c r="E105" s="54">
        <v>0</v>
      </c>
      <c r="F105" s="48">
        <f t="shared" si="4"/>
        <v>0</v>
      </c>
      <c r="G105" s="49">
        <v>0</v>
      </c>
    </row>
    <row r="106" spans="1:7" ht="15">
      <c r="A106" s="89" t="s">
        <v>110</v>
      </c>
      <c r="B106" s="90"/>
      <c r="C106" s="55">
        <f>SUM(C95:C105)</f>
        <v>101665.2</v>
      </c>
      <c r="D106" s="55">
        <f>SUM(D94:D105)</f>
        <v>571640.2000000001</v>
      </c>
      <c r="E106" s="55">
        <f>SUM(E95:E105)</f>
        <v>123669.9</v>
      </c>
      <c r="F106" s="46">
        <f>E106/D106</f>
        <v>0.2163422026652429</v>
      </c>
      <c r="G106" s="47">
        <f>E106/C106</f>
        <v>1.2164427945845775</v>
      </c>
    </row>
    <row r="107" spans="1:3" ht="15.75">
      <c r="A107" s="59"/>
      <c r="C107" s="65"/>
    </row>
    <row r="108" spans="1:5" ht="15.75">
      <c r="A108" s="66"/>
      <c r="D108" s="67"/>
      <c r="E108" s="67"/>
    </row>
  </sheetData>
  <sheetProtection/>
  <mergeCells count="34">
    <mergeCell ref="K67:P67"/>
    <mergeCell ref="A97:B97"/>
    <mergeCell ref="A100:B100"/>
    <mergeCell ref="D108:E108"/>
    <mergeCell ref="A104:B104"/>
    <mergeCell ref="A105:B105"/>
    <mergeCell ref="A106:B106"/>
    <mergeCell ref="A101:B101"/>
    <mergeCell ref="G87:G88"/>
    <mergeCell ref="A102:B102"/>
    <mergeCell ref="A103:B103"/>
    <mergeCell ref="A93:B93"/>
    <mergeCell ref="A95:B95"/>
    <mergeCell ref="A96:B96"/>
    <mergeCell ref="A98:B98"/>
    <mergeCell ref="A99:B99"/>
    <mergeCell ref="A94:B94"/>
    <mergeCell ref="C87:C88"/>
    <mergeCell ref="D87:D88"/>
    <mergeCell ref="E87:E88"/>
    <mergeCell ref="F87:F88"/>
    <mergeCell ref="A85:G85"/>
    <mergeCell ref="A84:G84"/>
    <mergeCell ref="A87:A88"/>
    <mergeCell ref="A83:G83"/>
    <mergeCell ref="A92:G92"/>
    <mergeCell ref="A2:G2"/>
    <mergeCell ref="A3:G3"/>
    <mergeCell ref="A69:A70"/>
    <mergeCell ref="B69:B70"/>
    <mergeCell ref="C69:C70"/>
    <mergeCell ref="D69:D70"/>
    <mergeCell ref="E69:E70"/>
    <mergeCell ref="B87:B88"/>
  </mergeCells>
  <printOptions/>
  <pageMargins left="0.7086614173228347" right="0.11811023622047245" top="0.35433070866141736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2023-04-24T10:17:58Z</cp:lastPrinted>
  <dcterms:created xsi:type="dcterms:W3CDTF">2017-01-20T09:08:07Z</dcterms:created>
  <dcterms:modified xsi:type="dcterms:W3CDTF">2023-04-24T10:35:54Z</dcterms:modified>
  <cp:category/>
  <cp:version/>
  <cp:contentType/>
  <cp:contentStatus/>
</cp:coreProperties>
</file>